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B78C6F41-F155-4209-B0BA-3CF43DCD9AD2}" xr6:coauthVersionLast="47" xr6:coauthVersionMax="47" xr10:uidLastSave="{00000000-0000-0000-0000-000000000000}"/>
  <workbookProtection workbookAlgorithmName="SHA-512" workbookHashValue="RwP2zNqYRRdOd0gkAY3MyXXdDwYcfhHgEk38wVRVuNxXgZZIyFuON767L/igsv0Mkq8Z3nK5MlUB/oWS+XMqbA==" workbookSaltValue="S+8L0w+n4kn9BBuFWvO67A==" workbookSpinCount="100000" lockStructure="1"/>
  <bookViews>
    <workbookView xWindow="-120" yWindow="-16320" windowWidth="29040" windowHeight="15720" activeTab="1" xr2:uid="{00000000-000D-0000-FFFF-FFFF00000000}"/>
  </bookViews>
  <sheets>
    <sheet name="Rekapitulace stavby" sheetId="1" r:id="rId1"/>
    <sheet name="1512024 - Rekonstrukce po..." sheetId="2" r:id="rId2"/>
    <sheet name="Pokyny pro vyplnění" sheetId="3" r:id="rId3"/>
  </sheets>
  <definedNames>
    <definedName name="_xlnm._FilterDatabase" localSheetId="1" hidden="1">'1512024 - Rekonstrukce po...'!$C$82:$K$260</definedName>
    <definedName name="_xlnm.Print_Titles" localSheetId="1">'1512024 - Rekonstrukce po...'!$82:$82</definedName>
    <definedName name="_xlnm.Print_Titles" localSheetId="0">'Rekapitulace stavby'!$52:$52</definedName>
    <definedName name="_xlnm.Print_Area" localSheetId="1">'1512024 - Rekonstrukce po...'!$C$4:$J$37,'1512024 - Rekonstrukce po...'!$C$43:$J$66,'1512024 - Rekonstrukce po...'!$C$72:$K$260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6" i="2" l="1"/>
  <c r="J35" i="2"/>
  <c r="J34" i="2"/>
  <c r="AY55" i="1"/>
  <c r="J33" i="2"/>
  <c r="AX55" i="1" s="1"/>
  <c r="BI259" i="2"/>
  <c r="BH259" i="2"/>
  <c r="BG259" i="2"/>
  <c r="BF259" i="2"/>
  <c r="T259" i="2"/>
  <c r="T258" i="2" s="1"/>
  <c r="R259" i="2"/>
  <c r="R258" i="2"/>
  <c r="P259" i="2"/>
  <c r="P258" i="2" s="1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T245" i="2"/>
  <c r="R246" i="2"/>
  <c r="R245" i="2" s="1"/>
  <c r="P246" i="2"/>
  <c r="P245" i="2" s="1"/>
  <c r="BI243" i="2"/>
  <c r="BH243" i="2"/>
  <c r="BG243" i="2"/>
  <c r="BF243" i="2"/>
  <c r="T243" i="2"/>
  <c r="T242" i="2" s="1"/>
  <c r="R243" i="2"/>
  <c r="R242" i="2" s="1"/>
  <c r="P243" i="2"/>
  <c r="P242" i="2" s="1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J80" i="2"/>
  <c r="J79" i="2"/>
  <c r="F79" i="2"/>
  <c r="F77" i="2"/>
  <c r="E75" i="2"/>
  <c r="J51" i="2"/>
  <c r="J50" i="2"/>
  <c r="F50" i="2"/>
  <c r="F48" i="2"/>
  <c r="E46" i="2"/>
  <c r="J16" i="2"/>
  <c r="E16" i="2"/>
  <c r="F80" i="2" s="1"/>
  <c r="J15" i="2"/>
  <c r="J10" i="2"/>
  <c r="J77" i="2" s="1"/>
  <c r="L50" i="1"/>
  <c r="AM50" i="1"/>
  <c r="AM49" i="1"/>
  <c r="L49" i="1"/>
  <c r="AM47" i="1"/>
  <c r="L47" i="1"/>
  <c r="L45" i="1"/>
  <c r="L44" i="1"/>
  <c r="J254" i="2"/>
  <c r="J160" i="2"/>
  <c r="BK126" i="2"/>
  <c r="J259" i="2"/>
  <c r="BK223" i="2"/>
  <c r="BK201" i="2"/>
  <c r="BK172" i="2"/>
  <c r="J126" i="2"/>
  <c r="J92" i="2"/>
  <c r="BK152" i="2"/>
  <c r="J122" i="2"/>
  <c r="J97" i="2"/>
  <c r="BK230" i="2"/>
  <c r="J194" i="2"/>
  <c r="BK160" i="2"/>
  <c r="J132" i="2"/>
  <c r="BK105" i="2"/>
  <c r="BK235" i="2"/>
  <c r="BK205" i="2"/>
  <c r="BK170" i="2"/>
  <c r="BK135" i="2"/>
  <c r="BK97" i="2"/>
  <c r="J249" i="2"/>
  <c r="J217" i="2"/>
  <c r="BK185" i="2"/>
  <c r="BK146" i="2"/>
  <c r="BK121" i="2"/>
  <c r="J96" i="2"/>
  <c r="BK228" i="2"/>
  <c r="J206" i="2"/>
  <c r="BK154" i="2"/>
  <c r="BK237" i="2"/>
  <c r="BK199" i="2"/>
  <c r="J146" i="2"/>
  <c r="BK102" i="2"/>
  <c r="BK251" i="2"/>
  <c r="BK220" i="2"/>
  <c r="J187" i="2"/>
  <c r="BK163" i="2"/>
  <c r="BK128" i="2"/>
  <c r="BK107" i="2"/>
  <c r="BK161" i="2"/>
  <c r="BK131" i="2"/>
  <c r="J105" i="2"/>
  <c r="BK256" i="2"/>
  <c r="J204" i="2"/>
  <c r="J180" i="2"/>
  <c r="BK142" i="2"/>
  <c r="J116" i="2"/>
  <c r="BK246" i="2"/>
  <c r="BK211" i="2"/>
  <c r="BK179" i="2"/>
  <c r="J152" i="2"/>
  <c r="J125" i="2"/>
  <c r="BK92" i="2"/>
  <c r="J226" i="2"/>
  <c r="BK202" i="2"/>
  <c r="J172" i="2"/>
  <c r="J135" i="2"/>
  <c r="J103" i="2"/>
  <c r="BK259" i="2"/>
  <c r="J216" i="2"/>
  <c r="BK182" i="2"/>
  <c r="BK136" i="2"/>
  <c r="J90" i="2"/>
  <c r="J114" i="2"/>
  <c r="J234" i="2"/>
  <c r="BK204" i="2"/>
  <c r="J179" i="2"/>
  <c r="J134" i="2"/>
  <c r="BK95" i="2"/>
  <c r="BK239" i="2"/>
  <c r="BK216" i="2"/>
  <c r="J205" i="2"/>
  <c r="J169" i="2"/>
  <c r="BK150" i="2"/>
  <c r="J131" i="2"/>
  <c r="J119" i="2"/>
  <c r="BK96" i="2"/>
  <c r="BK141" i="2"/>
  <c r="BK111" i="2"/>
  <c r="BK86" i="2"/>
  <c r="J237" i="2"/>
  <c r="J212" i="2"/>
  <c r="J185" i="2"/>
  <c r="J150" i="2"/>
  <c r="BK122" i="2"/>
  <c r="BK93" i="2"/>
  <c r="J223" i="2"/>
  <c r="J202" i="2"/>
  <c r="J176" i="2"/>
  <c r="J145" i="2"/>
  <c r="BK114" i="2"/>
  <c r="AS54" i="1"/>
  <c r="J232" i="2"/>
  <c r="J199" i="2"/>
  <c r="BK180" i="2"/>
  <c r="BK158" i="2"/>
  <c r="J109" i="2"/>
  <c r="BK249" i="2"/>
  <c r="J220" i="2"/>
  <c r="J201" i="2"/>
  <c r="J177" i="2"/>
  <c r="J163" i="2"/>
  <c r="BK123" i="2"/>
  <c r="J112" i="2"/>
  <c r="J173" i="2"/>
  <c r="J251" i="2"/>
  <c r="J209" i="2"/>
  <c r="BK169" i="2"/>
  <c r="J139" i="2"/>
  <c r="BK88" i="2"/>
  <c r="J235" i="2"/>
  <c r="BK208" i="2"/>
  <c r="BK192" i="2"/>
  <c r="J161" i="2"/>
  <c r="BK134" i="2"/>
  <c r="J115" i="2"/>
  <c r="J88" i="2"/>
  <c r="BK143" i="2"/>
  <c r="BK116" i="2"/>
  <c r="BK90" i="2"/>
  <c r="BK225" i="2"/>
  <c r="J208" i="2"/>
  <c r="BK174" i="2"/>
  <c r="BK127" i="2"/>
  <c r="BK99" i="2"/>
  <c r="J230" i="2"/>
  <c r="J198" i="2"/>
  <c r="BK166" i="2"/>
  <c r="BK129" i="2"/>
  <c r="BK109" i="2"/>
  <c r="J239" i="2"/>
  <c r="BK206" i="2"/>
  <c r="J167" i="2"/>
  <c r="J127" i="2"/>
  <c r="J243" i="2"/>
  <c r="BK209" i="2"/>
  <c r="BK187" i="2"/>
  <c r="BK148" i="2"/>
  <c r="BK132" i="2"/>
  <c r="J95" i="2"/>
  <c r="J107" i="2"/>
  <c r="BK222" i="2"/>
  <c r="J130" i="2"/>
  <c r="BK226" i="2"/>
  <c r="J182" i="2"/>
  <c r="J142" i="2"/>
  <c r="J128" i="2"/>
  <c r="BK219" i="2"/>
  <c r="J170" i="2"/>
  <c r="J189" i="2"/>
  <c r="J121" i="2"/>
  <c r="BK212" i="2"/>
  <c r="BK130" i="2"/>
  <c r="BK234" i="2"/>
  <c r="BK167" i="2"/>
  <c r="J118" i="2"/>
  <c r="J93" i="2"/>
  <c r="J219" i="2"/>
  <c r="BK189" i="2"/>
  <c r="J154" i="2"/>
  <c r="BK112" i="2"/>
  <c r="J246" i="2"/>
  <c r="J214" i="2"/>
  <c r="BK196" i="2"/>
  <c r="J174" i="2"/>
  <c r="BK145" i="2"/>
  <c r="J123" i="2"/>
  <c r="J99" i="2"/>
  <c r="BK156" i="2"/>
  <c r="J136" i="2"/>
  <c r="J228" i="2"/>
  <c r="BK214" i="2"/>
  <c r="BK183" i="2"/>
  <c r="J164" i="2"/>
  <c r="BK119" i="2"/>
  <c r="BK232" i="2"/>
  <c r="J211" i="2"/>
  <c r="BK177" i="2"/>
  <c r="J156" i="2"/>
  <c r="J138" i="2"/>
  <c r="BK100" i="2"/>
  <c r="J166" i="2"/>
  <c r="J148" i="2"/>
  <c r="BK125" i="2"/>
  <c r="J100" i="2"/>
  <c r="BK243" i="2"/>
  <c r="BK198" i="2"/>
  <c r="BK164" i="2"/>
  <c r="BK138" i="2"/>
  <c r="J111" i="2"/>
  <c r="BK254" i="2"/>
  <c r="BK217" i="2"/>
  <c r="J183" i="2"/>
  <c r="J158" i="2"/>
  <c r="J141" i="2"/>
  <c r="BK103" i="2"/>
  <c r="J256" i="2"/>
  <c r="J222" i="2"/>
  <c r="BK176" i="2"/>
  <c r="BK139" i="2"/>
  <c r="BK115" i="2"/>
  <c r="J89" i="2"/>
  <c r="J225" i="2"/>
  <c r="BK194" i="2"/>
  <c r="BK173" i="2"/>
  <c r="J143" i="2"/>
  <c r="J129" i="2"/>
  <c r="J102" i="2"/>
  <c r="BK118" i="2"/>
  <c r="BK89" i="2"/>
  <c r="F33" i="2" l="1"/>
  <c r="BB55" i="1" s="1"/>
  <c r="BB54" i="1" s="1"/>
  <c r="W31" i="1" s="1"/>
  <c r="F34" i="2"/>
  <c r="BC55" i="1" s="1"/>
  <c r="BC54" i="1" s="1"/>
  <c r="W32" i="1" s="1"/>
  <c r="F35" i="2"/>
  <c r="BD55" i="1" s="1"/>
  <c r="BD54" i="1" s="1"/>
  <c r="W33" i="1" s="1"/>
  <c r="J32" i="2"/>
  <c r="AW55" i="1" s="1"/>
  <c r="F32" i="2"/>
  <c r="BA55" i="1" s="1"/>
  <c r="BA54" i="1" s="1"/>
  <c r="AW54" i="1" s="1"/>
  <c r="AK30" i="1" s="1"/>
  <c r="P85" i="2"/>
  <c r="BK85" i="2"/>
  <c r="J85" i="2" s="1"/>
  <c r="J57" i="2" s="1"/>
  <c r="P147" i="2"/>
  <c r="T236" i="2"/>
  <c r="R248" i="2"/>
  <c r="T85" i="2"/>
  <c r="R147" i="2"/>
  <c r="P236" i="2"/>
  <c r="BK248" i="2"/>
  <c r="J248" i="2" s="1"/>
  <c r="J63" i="2" s="1"/>
  <c r="BK253" i="2"/>
  <c r="J253" i="2"/>
  <c r="J64" i="2" s="1"/>
  <c r="T253" i="2"/>
  <c r="R85" i="2"/>
  <c r="BK147" i="2"/>
  <c r="J147" i="2" s="1"/>
  <c r="J58" i="2" s="1"/>
  <c r="BK236" i="2"/>
  <c r="J236" i="2" s="1"/>
  <c r="J59" i="2" s="1"/>
  <c r="R236" i="2"/>
  <c r="T248" i="2"/>
  <c r="R253" i="2"/>
  <c r="T147" i="2"/>
  <c r="P248" i="2"/>
  <c r="P253" i="2"/>
  <c r="P241" i="2" s="1"/>
  <c r="BK245" i="2"/>
  <c r="J245" i="2" s="1"/>
  <c r="J62" i="2" s="1"/>
  <c r="BK242" i="2"/>
  <c r="J242" i="2"/>
  <c r="J61" i="2" s="1"/>
  <c r="BK258" i="2"/>
  <c r="J258" i="2" s="1"/>
  <c r="J65" i="2" s="1"/>
  <c r="J48" i="2"/>
  <c r="F51" i="2"/>
  <c r="BE86" i="2"/>
  <c r="BE88" i="2"/>
  <c r="BE89" i="2"/>
  <c r="BE90" i="2"/>
  <c r="BE92" i="2"/>
  <c r="BE93" i="2"/>
  <c r="BE95" i="2"/>
  <c r="BE96" i="2"/>
  <c r="BE97" i="2"/>
  <c r="BE99" i="2"/>
  <c r="BE100" i="2"/>
  <c r="BE102" i="2"/>
  <c r="BE103" i="2"/>
  <c r="BE105" i="2"/>
  <c r="BE107" i="2"/>
  <c r="BE109" i="2"/>
  <c r="BE111" i="2"/>
  <c r="BE112" i="2"/>
  <c r="BE114" i="2"/>
  <c r="BE115" i="2"/>
  <c r="BE116" i="2"/>
  <c r="BE118" i="2"/>
  <c r="BE119" i="2"/>
  <c r="BE121" i="2"/>
  <c r="BE122" i="2"/>
  <c r="BE123" i="2"/>
  <c r="BE125" i="2"/>
  <c r="BE126" i="2"/>
  <c r="BE127" i="2"/>
  <c r="BE128" i="2"/>
  <c r="BE129" i="2"/>
  <c r="BE130" i="2"/>
  <c r="BE131" i="2"/>
  <c r="BE132" i="2"/>
  <c r="BE134" i="2"/>
  <c r="BE135" i="2"/>
  <c r="BE136" i="2"/>
  <c r="BE138" i="2"/>
  <c r="BE139" i="2"/>
  <c r="BE141" i="2"/>
  <c r="BE142" i="2"/>
  <c r="BE143" i="2"/>
  <c r="BE145" i="2"/>
  <c r="BE146" i="2"/>
  <c r="BE148" i="2"/>
  <c r="BE150" i="2"/>
  <c r="BE152" i="2"/>
  <c r="BE154" i="2"/>
  <c r="BE156" i="2"/>
  <c r="BE158" i="2"/>
  <c r="BE160" i="2"/>
  <c r="BE161" i="2"/>
  <c r="BE163" i="2"/>
  <c r="BE164" i="2"/>
  <c r="BE166" i="2"/>
  <c r="BE167" i="2"/>
  <c r="BE169" i="2"/>
  <c r="BE170" i="2"/>
  <c r="BE172" i="2"/>
  <c r="BE173" i="2"/>
  <c r="BE174" i="2"/>
  <c r="BE176" i="2"/>
  <c r="BE177" i="2"/>
  <c r="BE179" i="2"/>
  <c r="BE180" i="2"/>
  <c r="BE182" i="2"/>
  <c r="BE183" i="2"/>
  <c r="BE185" i="2"/>
  <c r="BE187" i="2"/>
  <c r="BE189" i="2"/>
  <c r="BE192" i="2"/>
  <c r="BE194" i="2"/>
  <c r="BE196" i="2"/>
  <c r="BE198" i="2"/>
  <c r="BE199" i="2"/>
  <c r="BE201" i="2"/>
  <c r="BE202" i="2"/>
  <c r="BE204" i="2"/>
  <c r="BE205" i="2"/>
  <c r="BE206" i="2"/>
  <c r="BE208" i="2"/>
  <c r="BE209" i="2"/>
  <c r="BE211" i="2"/>
  <c r="BE212" i="2"/>
  <c r="BE214" i="2"/>
  <c r="BE216" i="2"/>
  <c r="BE217" i="2"/>
  <c r="BE219" i="2"/>
  <c r="BE220" i="2"/>
  <c r="BE222" i="2"/>
  <c r="BE223" i="2"/>
  <c r="BE225" i="2"/>
  <c r="BE226" i="2"/>
  <c r="BE228" i="2"/>
  <c r="BE230" i="2"/>
  <c r="BE232" i="2"/>
  <c r="BE234" i="2"/>
  <c r="BE235" i="2"/>
  <c r="BE237" i="2"/>
  <c r="BE239" i="2"/>
  <c r="BE243" i="2"/>
  <c r="BE246" i="2"/>
  <c r="BE249" i="2"/>
  <c r="BE251" i="2"/>
  <c r="BE254" i="2"/>
  <c r="BE256" i="2"/>
  <c r="BE259" i="2"/>
  <c r="T241" i="2" l="1"/>
  <c r="R241" i="2"/>
  <c r="R84" i="2"/>
  <c r="T84" i="2"/>
  <c r="T83" i="2"/>
  <c r="P84" i="2"/>
  <c r="P83" i="2" s="1"/>
  <c r="AU55" i="1" s="1"/>
  <c r="AU54" i="1" s="1"/>
  <c r="BK84" i="2"/>
  <c r="J84" i="2" s="1"/>
  <c r="J56" i="2" s="1"/>
  <c r="BK241" i="2"/>
  <c r="J241" i="2" s="1"/>
  <c r="J60" i="2" s="1"/>
  <c r="AY54" i="1"/>
  <c r="AX54" i="1"/>
  <c r="W30" i="1"/>
  <c r="F31" i="2"/>
  <c r="AZ55" i="1" s="1"/>
  <c r="AZ54" i="1" s="1"/>
  <c r="W29" i="1" s="1"/>
  <c r="J31" i="2"/>
  <c r="AV55" i="1" s="1"/>
  <c r="AT55" i="1" s="1"/>
  <c r="R83" i="2" l="1"/>
  <c r="BK83" i="2"/>
  <c r="J83" i="2" s="1"/>
  <c r="J28" i="2" s="1"/>
  <c r="AG55" i="1" s="1"/>
  <c r="AG54" i="1" s="1"/>
  <c r="AK26" i="1" s="1"/>
  <c r="AV54" i="1"/>
  <c r="AK29" i="1" s="1"/>
  <c r="J37" i="2" l="1"/>
  <c r="J55" i="2"/>
  <c r="AN55" i="1"/>
  <c r="AK35" i="1"/>
  <c r="AT54" i="1"/>
  <c r="AN54" i="1" l="1"/>
</calcChain>
</file>

<file path=xl/sharedStrings.xml><?xml version="1.0" encoding="utf-8"?>
<sst xmlns="http://schemas.openxmlformats.org/spreadsheetml/2006/main" count="2638" uniqueCount="812">
  <si>
    <t>Export Komplet</t>
  </si>
  <si>
    <t>VZ</t>
  </si>
  <si>
    <t>2.0</t>
  </si>
  <si>
    <t/>
  </si>
  <si>
    <t>False</t>
  </si>
  <si>
    <t>{50ca8eac-9347-4a11-a193-cee0778dd101}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</si>
  <si>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</si>
  <si>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</si>
  <si>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</si>
  <si>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</si>
  <si>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</si>
  <si>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</si>
  <si>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</si>
  <si>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</si>
  <si>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</si>
  <si>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1512024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</si>
  <si>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</si>
  <si>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</si>
  <si>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počítačové učebny GOA Orlová</t>
  </si>
  <si>
    <t>KSO:</t>
  </si>
  <si>
    <t>CC-CZ:</t>
  </si>
  <si>
    <t>Místo:</t>
  </si>
  <si>
    <t xml:space="preserve">Orlová </t>
  </si>
  <si>
    <t>Datum:</t>
  </si>
  <si>
    <t>18. 1. 2024</t>
  </si>
  <si>
    <t>Zadavatel:</t>
  </si>
  <si>
    <t>IČ:</t>
  </si>
  <si>
    <t>62331540</t>
  </si>
  <si>
    <t>Gymnázium a Obchodní akademie, Orlová</t>
  </si>
  <si>
    <t>DIČ:</t>
  </si>
  <si>
    <t>Uchazeč:</t>
  </si>
  <si>
    <t>Vyplň údaj</t>
  </si>
  <si>
    <t>Projektant:</t>
  </si>
  <si>
    <t>Ing.Patrik Maňák</t>
  </si>
  <si>
    <t>True</t>
  </si>
  <si>
    <t>Zpracovatel:</t>
  </si>
  <si>
    <t>Marek Ambrož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</si>
  <si>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</si>
  <si>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</si>
  <si>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</si>
  <si>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</si>
  <si>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</si>
  <si>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</si>
  <si>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</si>
  <si>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</si>
  <si>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</si>
  <si>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</si>
  <si>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</si>
  <si>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</si>
  <si>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</si>
  <si>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</si>
  <si>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</si>
  <si>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</si>
  <si>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</si>
  <si>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</si>
  <si>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</si>
  <si>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</si>
  <si>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</si>
  <si>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</si>
  <si>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</si>
  <si>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</si>
  <si>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</si>
  <si>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</si>
  <si>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</si>
  <si>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</si>
  <si>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</si>
  <si>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</si>
  <si>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</si>
  <si>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</si>
  <si>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</si>
  <si>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</si>
  <si>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</si>
  <si>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</si>
  <si>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</si>
  <si>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</si>
  <si>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</si>
  <si>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</si>
  <si>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</si>
  <si>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</si>
  <si>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</si>
  <si>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</si>
  <si>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</si>
  <si>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</si>
  <si>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</si>
  <si>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</si>
  <si>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</si>
  <si>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</si>
  <si>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</si>
  <si>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</si>
  <si>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HZS - Hodinové zúčtovací sazby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</si>
  <si>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</si>
  <si>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</si>
  <si>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</si>
  <si>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</si>
  <si>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</si>
  <si>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</si>
  <si>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</si>
  <si>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</si>
  <si>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</si>
  <si>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</si>
  <si>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</si>
  <si>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</si>
  <si>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</si>
  <si>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</si>
  <si>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</si>
  <si>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</si>
  <si>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</si>
  <si>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</si>
  <si>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</si>
  <si>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</si>
  <si>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</si>
  <si>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</si>
  <si>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</si>
  <si>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</si>
  <si>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9</t>
  </si>
  <si>
    <t>K</t>
  </si>
  <si>
    <t>741111001</t>
  </si>
  <si>
    <t>Montáž systému podlahových kanálů se spojkami, ohyby a rohy a s nasunutím do krabic kanálů</t>
  </si>
  <si>
    <t>m</t>
  </si>
  <si>
    <t>CS ÚRS 2024 01</t>
  </si>
  <si>
    <t>16</t>
  </si>
  <si>
    <t>2039567379</t>
  </si>
  <si>
    <t>Online PSC</t>
  </si>
  <si>
    <t>https://podminky.urs.cz/item/CS_URS_2024_01/741111001</t>
  </si>
  <si>
    <t>10</t>
  </si>
  <si>
    <t>M</t>
  </si>
  <si>
    <t>R55470102</t>
  </si>
  <si>
    <t>Kabelový most, šířka 210 mm</t>
  </si>
  <si>
    <t>32</t>
  </si>
  <si>
    <t>1182959730</t>
  </si>
  <si>
    <t>11</t>
  </si>
  <si>
    <t>R55470103</t>
  </si>
  <si>
    <t>Kabelový most, šířka 320 mm</t>
  </si>
  <si>
    <t>-994056566</t>
  </si>
  <si>
    <t>68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</si>
  <si>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</si>
  <si>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</si>
  <si>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770938099</t>
  </si>
  <si>
    <t>https://podminky.urs.cz/item/CS_URS_2024_01/741120301</t>
  </si>
  <si>
    <t>69</t>
  </si>
  <si>
    <t>34141027</t>
  </si>
  <si>
    <t>vodič propojovací flexibilní jádro Cu lanované izolace PVC 450/750V (H07V-K) 1x6mm2</t>
  </si>
  <si>
    <t>-1093161369</t>
  </si>
  <si>
    <t>61</t>
  </si>
  <si>
    <t>741122211</t>
  </si>
  <si>
    <t>Montáž kabelů měděných bez ukončení uložených volně nebo v liště plných kulatých (např. CYKY) počtu a průřezu žil 3x1,5 až 6 mm2</t>
  </si>
  <si>
    <t>-1841082534</t>
  </si>
  <si>
    <t>https://podminky.urs.cz/item/CS_URS_2024_01/741122211</t>
  </si>
  <si>
    <t>62</t>
  </si>
  <si>
    <t>34111030</t>
  </si>
  <si>
    <t>kabel instalační jádro Cu plné izolace PVC plášť PVC 450/750V (CYKY) 3x1,5mm2</t>
  </si>
  <si>
    <t>974131461</t>
  </si>
  <si>
    <t>63</t>
  </si>
  <si>
    <t>34111036</t>
  </si>
  <si>
    <t>kabel instalační jádro Cu plné izolace PVC plášť PVC 450/750V (CYKY) 3x2,5mm2</t>
  </si>
  <si>
    <t>178784425</t>
  </si>
  <si>
    <t>64</t>
  </si>
  <si>
    <t>741122231</t>
  </si>
  <si>
    <t>Montáž kabelů měděných bez ukončení uložených volně nebo v liště plných kulatých (např. CYKY) počtu a průřezu žil 5x1,5 až 2,5 mm2</t>
  </si>
  <si>
    <t>-962012600</t>
  </si>
  <si>
    <t>https://podminky.urs.cz/item/CS_URS_2024_01/741122231</t>
  </si>
  <si>
    <t>65</t>
  </si>
  <si>
    <t>34111090</t>
  </si>
  <si>
    <t>kabel instalační jádro Cu plné izolace PVC plášť PVC 450/750V (CYKY) 5x1,5mm2</t>
  </si>
  <si>
    <t>-1442038945</t>
  </si>
  <si>
    <t>66</t>
  </si>
  <si>
    <t>741122233</t>
  </si>
  <si>
    <t>Montáž kabelů měděných bez ukončení uložených volně nebo v liště plných kulatých (např. CYKY) počtu a průřezu žil 5x10 mm2</t>
  </si>
  <si>
    <t>180872952</t>
  </si>
  <si>
    <t>https://podminky.urs.cz/item/CS_URS_2024_01/741122233</t>
  </si>
  <si>
    <t>67</t>
  </si>
  <si>
    <t>34113034</t>
  </si>
  <si>
    <t>kabel instalační jádro Cu plné izolace PVC plášť PVC 450/750V (CYKY) 5x10mm2</t>
  </si>
  <si>
    <t>-91643727</t>
  </si>
  <si>
    <t>72</t>
  </si>
  <si>
    <t>741130001</t>
  </si>
  <si>
    <t>Ukončení vodičů izolovaných s označením a zapojením v rozváděči nebo na přístroji, průřezu žíly do 2,5 mm2</t>
  </si>
  <si>
    <t>kus</t>
  </si>
  <si>
    <t>-1670536177</t>
  </si>
  <si>
    <t>https://podminky.urs.cz/item/CS_URS_2024_01/741130001</t>
  </si>
  <si>
    <t>71</t>
  </si>
  <si>
    <t>741130004</t>
  </si>
  <si>
    <t>Ukončení vodičů izolovaných s označením a zapojením v rozváděči nebo na přístroji, průřezu žíly do 6 mm2</t>
  </si>
  <si>
    <t>2067493196</t>
  </si>
  <si>
    <t>https://podminky.urs.cz/item/CS_URS_2024_01/741130004</t>
  </si>
  <si>
    <t>70</t>
  </si>
  <si>
    <t>741130005</t>
  </si>
  <si>
    <t>Ukončení vodičů izolovaných s označením a zapojením v rozváděči nebo na přístroji, průřezu žíly do 10 mm2</t>
  </si>
  <si>
    <t>201749312</t>
  </si>
  <si>
    <t>https://podminky.urs.cz/item/CS_URS_2024_01/741130005</t>
  </si>
  <si>
    <t>73</t>
  </si>
  <si>
    <t>741210003</t>
  </si>
  <si>
    <t>Montáž rozvodnic oceloplechových nebo plastových bez zapojení vodičů běžných, hmotnosti do 100 kg</t>
  </si>
  <si>
    <t>110299922</t>
  </si>
  <si>
    <t>https://podminky.urs.cz/item/CS_URS_2024_01/741210003</t>
  </si>
  <si>
    <t>74</t>
  </si>
  <si>
    <t>R55283033</t>
  </si>
  <si>
    <t>Rozvodnice na omítku bílé dveře 120M</t>
  </si>
  <si>
    <t>ks</t>
  </si>
  <si>
    <t>-257264273</t>
  </si>
  <si>
    <t>86</t>
  </si>
  <si>
    <t>741313001</t>
  </si>
  <si>
    <t>Montáž zásuvek domovních se zapojením vodičů bezšroubové připojení polozapuštěných nebo zapuštěných 10/16 A, provedení 2P + PE</t>
  </si>
  <si>
    <t>CS ÚRS 2023 02</t>
  </si>
  <si>
    <t>753113401</t>
  </si>
  <si>
    <t>https://podminky.urs.cz/item/CS_URS_2023_02/741313001</t>
  </si>
  <si>
    <t>87</t>
  </si>
  <si>
    <t>R10862894</t>
  </si>
  <si>
    <t>Zásuvka 45x45 s ochranným kolíkem, s clonkami</t>
  </si>
  <si>
    <t>-2144241656</t>
  </si>
  <si>
    <t>88</t>
  </si>
  <si>
    <t>R10862895</t>
  </si>
  <si>
    <t>Zásuvka 45x45,s ochraným před přepětím,s optickou signalizací</t>
  </si>
  <si>
    <t>1579477085</t>
  </si>
  <si>
    <t>91</t>
  </si>
  <si>
    <t>741372021</t>
  </si>
  <si>
    <t>Montáž svítidel s integrovaným zdrojem LED se zapojením vodičů interiérových přisazených nástěnných hranatých nebo kruhových, plochy do 0,09 m2</t>
  </si>
  <si>
    <t>-856490228</t>
  </si>
  <si>
    <t>https://podminky.urs.cz/item/CS_URS_2023_02/741372021</t>
  </si>
  <si>
    <t>92</t>
  </si>
  <si>
    <t>R050000247750</t>
  </si>
  <si>
    <t>Nouzové.sv. LED 8W, SE, IP40, 1 hod + piktogramy</t>
  </si>
  <si>
    <t>-520774769</t>
  </si>
  <si>
    <t>93</t>
  </si>
  <si>
    <t>741372022</t>
  </si>
  <si>
    <t>Montáž svítidel s integrovaným zdrojem LED se zapojením vodičů interiérových přisazených nástěnných hranatých nebo kruhových, plochy přes 0,09 do 0,36 m2</t>
  </si>
  <si>
    <t>1140743086</t>
  </si>
  <si>
    <t>https://podminky.urs.cz/item/CS_URS_2023_02/741372022</t>
  </si>
  <si>
    <t>94</t>
  </si>
  <si>
    <t>R592718033347</t>
  </si>
  <si>
    <t>LED světelný panel 36W 3600lm 4000K 1200x300mm bílá barva</t>
  </si>
  <si>
    <t>1055575250</t>
  </si>
  <si>
    <t>95</t>
  </si>
  <si>
    <t>R458785215</t>
  </si>
  <si>
    <t>Kovový rám pro instalaci LED panelů 1200x300mm</t>
  </si>
  <si>
    <t>2031348696</t>
  </si>
  <si>
    <t>96</t>
  </si>
  <si>
    <t>741372073</t>
  </si>
  <si>
    <t>Montáž svítidel s integrovaným zdrojem LED se zapojením vodičů interiérových závěsných hranatých nebo kruhových, plochy přes 0,09 do 0,36 m2</t>
  </si>
  <si>
    <t>-25372558</t>
  </si>
  <si>
    <t>https://podminky.urs.cz/item/CS_URS_2024_01/741372073</t>
  </si>
  <si>
    <t>97</t>
  </si>
  <si>
    <t>5458785</t>
  </si>
  <si>
    <t>Závěsné stmívatelné svítidlo A s přímým vyzařováním směrem dolů 70W 4000K 9159Lm RA80  a nahoru 40W 4000K 5915lm RA80 ; optický systém standardně vybaven difuzorem MICROPRISM, DALI předřadník. Délka 2300mm Šířka 70 mm a výška 70mm</t>
  </si>
  <si>
    <t>244510973</t>
  </si>
  <si>
    <t>98</t>
  </si>
  <si>
    <t>5458786</t>
  </si>
  <si>
    <t>Závěsné stmívatelné svítidlo B s přímým vyzařováním směrem dolů 80W 4000K 10467Lm  a nahoru 45W 4000K 6654lm ; optický systém standardně vybaven difuzorem MICROPRISM, DALI předřadník. Délka 2800mm Šířka 70 mm a výška 70mm</t>
  </si>
  <si>
    <t>1383979032</t>
  </si>
  <si>
    <t>99</t>
  </si>
  <si>
    <t>R5458552555</t>
  </si>
  <si>
    <t>Montáž a programování DALI stmívání svítidel</t>
  </si>
  <si>
    <t>kpl</t>
  </si>
  <si>
    <t>1190695045</t>
  </si>
  <si>
    <t>100</t>
  </si>
  <si>
    <t>R5458552556</t>
  </si>
  <si>
    <t>DALI příjímač stmívatelný</t>
  </si>
  <si>
    <t>4860513</t>
  </si>
  <si>
    <t>101</t>
  </si>
  <si>
    <t>R5458552557</t>
  </si>
  <si>
    <t>Nástěnný čtyřkanálový vysílač</t>
  </si>
  <si>
    <t>6334383</t>
  </si>
  <si>
    <t>89</t>
  </si>
  <si>
    <t>R5458585</t>
  </si>
  <si>
    <t>Osazení zásuvkového výklopného modulu do stolu</t>
  </si>
  <si>
    <t>-1710326270</t>
  </si>
  <si>
    <t>90</t>
  </si>
  <si>
    <t>55654810</t>
  </si>
  <si>
    <t>Zásuvkový rámeček pro desku stolu  8M černá - pro přístroje 45x45</t>
  </si>
  <si>
    <t>3614075</t>
  </si>
  <si>
    <t>75</t>
  </si>
  <si>
    <t>741320105</t>
  </si>
  <si>
    <t>Montáž jističů se zapojením vodičů jednopólových nn do 25 A ve skříni</t>
  </si>
  <si>
    <t>-1129942604</t>
  </si>
  <si>
    <t>https://podminky.urs.cz/item/CS_URS_2024_01/741320105</t>
  </si>
  <si>
    <t>76</t>
  </si>
  <si>
    <t>35822116</t>
  </si>
  <si>
    <t>jistič 1-pólový 10 A vypínací charakteristika B vypínací schopnost 10 kA</t>
  </si>
  <si>
    <t>2050374004</t>
  </si>
  <si>
    <t>77</t>
  </si>
  <si>
    <t>35822111</t>
  </si>
  <si>
    <t>jistič 1-pólový 16 A vypínací charakteristika B vypínací schopnost 10 kA</t>
  </si>
  <si>
    <t>-1896398298</t>
  </si>
  <si>
    <t>78</t>
  </si>
  <si>
    <t>741320165</t>
  </si>
  <si>
    <t>Montáž jističů se zapojením vodičů třípólových nn do 25 A ve skříni</t>
  </si>
  <si>
    <t>-1138467512</t>
  </si>
  <si>
    <t>https://podminky.urs.cz/item/CS_URS_2024_01/741320165</t>
  </si>
  <si>
    <t>79</t>
  </si>
  <si>
    <t>35822158</t>
  </si>
  <si>
    <t>jistič 3-pólový 10 A vypínací charakteristika B vypínací schopnost 10 kA</t>
  </si>
  <si>
    <t>-1020890006</t>
  </si>
  <si>
    <t>80</t>
  </si>
  <si>
    <t>741320175</t>
  </si>
  <si>
    <t>Montáž jističů se zapojením vodičů třípólových nn do 63 A ve skříni</t>
  </si>
  <si>
    <t>464446278</t>
  </si>
  <si>
    <t>https://podminky.urs.cz/item/CS_URS_2024_01/741320175</t>
  </si>
  <si>
    <t>81</t>
  </si>
  <si>
    <t>35822181</t>
  </si>
  <si>
    <t>jistič 3-pólový 50 A vypínací charakteristika B vypínací schopnost 10 kA</t>
  </si>
  <si>
    <t>-41250258</t>
  </si>
  <si>
    <t>85</t>
  </si>
  <si>
    <t>35822178</t>
  </si>
  <si>
    <t>jistič 3-pólový 40 A vypínací charakteristika B vypínací schopnost 10 kA</t>
  </si>
  <si>
    <t>-734649005</t>
  </si>
  <si>
    <t>82</t>
  </si>
  <si>
    <t>741321003</t>
  </si>
  <si>
    <t>Montáž proudových chráničů se zapojením vodičů dvoupólových nn do 25 A ve skříni</t>
  </si>
  <si>
    <t>278377118</t>
  </si>
  <si>
    <t>https://podminky.urs.cz/item/CS_URS_2024_01/741321003</t>
  </si>
  <si>
    <t>83</t>
  </si>
  <si>
    <t>R55263534</t>
  </si>
  <si>
    <t xml:space="preserve">Proudový chránič s jističem 16/1N/B/003 16A 30mA </t>
  </si>
  <si>
    <t>-293516312</t>
  </si>
  <si>
    <t>84</t>
  </si>
  <si>
    <t>R457851145</t>
  </si>
  <si>
    <t>Propojovací lišt, sběrny a ostatní materiál potřebný k výrobě rozvaděče</t>
  </si>
  <si>
    <t>343537097</t>
  </si>
  <si>
    <t>742</t>
  </si>
  <si>
    <t>Elektroinstalace - slaboproud</t>
  </si>
  <si>
    <t>5</t>
  </si>
  <si>
    <t>742110041</t>
  </si>
  <si>
    <t>Montáž lišt elektroinstalačních vkládacích</t>
  </si>
  <si>
    <t>-435305774</t>
  </si>
  <si>
    <t>https://podminky.urs.cz/item/CS_URS_2024_01/742110041</t>
  </si>
  <si>
    <t>6</t>
  </si>
  <si>
    <t>34571008</t>
  </si>
  <si>
    <t>lišta elektroinstalační hranatá PVC 40x40mm</t>
  </si>
  <si>
    <t>524801359</t>
  </si>
  <si>
    <t>P</t>
  </si>
  <si>
    <t>Poznámka k položce:_x000D_
Dodávka a montáž žlabu je myšlena včetně tvarových prvků</t>
  </si>
  <si>
    <t>7</t>
  </si>
  <si>
    <t>34571004</t>
  </si>
  <si>
    <t>lišta elektroinstalační hranatá PVC 20x20mm</t>
  </si>
  <si>
    <t>682719050</t>
  </si>
  <si>
    <t>742110402</t>
  </si>
  <si>
    <t>Montáž instalačních kanálů plastových dvoukomorových</t>
  </si>
  <si>
    <t>1339816667</t>
  </si>
  <si>
    <t>https://podminky.urs.cz/item/CS_URS_2024_01/742110402</t>
  </si>
  <si>
    <t>3</t>
  </si>
  <si>
    <t>34571221</t>
  </si>
  <si>
    <t>kanál elektroinstalační hranatý PVC 180x60mm</t>
  </si>
  <si>
    <t>183380544</t>
  </si>
  <si>
    <t>15</t>
  </si>
  <si>
    <t>742124001</t>
  </si>
  <si>
    <t>Montáž kabelů datových FTP, UTP, STP pro vnitřní rozvody do žlabu nebo lišty</t>
  </si>
  <si>
    <t>-853861286</t>
  </si>
  <si>
    <t>https://podminky.urs.cz/item/CS_URS_2024_01/742124001</t>
  </si>
  <si>
    <t>34121263</t>
  </si>
  <si>
    <t>kabel datový jádro Cu plné plášť PVC (U/UTP) kategorie 6</t>
  </si>
  <si>
    <t>510666228</t>
  </si>
  <si>
    <t>17</t>
  </si>
  <si>
    <t>742124005</t>
  </si>
  <si>
    <t>Montáž kabelů datových FTP, UTP, STP ukončení kabelu konektorem</t>
  </si>
  <si>
    <t>199251873</t>
  </si>
  <si>
    <t>https://podminky.urs.cz/item/CS_URS_2024_01/742124005</t>
  </si>
  <si>
    <t>18</t>
  </si>
  <si>
    <t>37459020</t>
  </si>
  <si>
    <t>konektor na drát/lanko s vložkou RJ45 UTP Cat6 nestíněný</t>
  </si>
  <si>
    <t>888455886</t>
  </si>
  <si>
    <t>22</t>
  </si>
  <si>
    <t>742124011</t>
  </si>
  <si>
    <t>Montáž kabelů datových optických pro vnitřní rozvody do trubky zatažením</t>
  </si>
  <si>
    <t>-915278942</t>
  </si>
  <si>
    <t>https://podminky.urs.cz/item/CS_URS_2024_01/742124011</t>
  </si>
  <si>
    <t>23</t>
  </si>
  <si>
    <t>34123020</t>
  </si>
  <si>
    <t>kabel datový optický OS univerzální 4 vlákna 9/125 plášť LSOH</t>
  </si>
  <si>
    <t>-654829541</t>
  </si>
  <si>
    <t>20</t>
  </si>
  <si>
    <t>742124013</t>
  </si>
  <si>
    <t>Montáž kabelů datových optických pro vnitřní rozvody ukončení vlákna optického kabelu pigtailem včetně svaru</t>
  </si>
  <si>
    <t>402428484</t>
  </si>
  <si>
    <t>https://podminky.urs.cz/item/CS_URS_2024_01/742124013</t>
  </si>
  <si>
    <t>111</t>
  </si>
  <si>
    <t>37459140</t>
  </si>
  <si>
    <t>pigtail optický SC OS 9/125 délka 1m</t>
  </si>
  <si>
    <t>2050988968</t>
  </si>
  <si>
    <t>742128004</t>
  </si>
  <si>
    <t>Ostatní práce při montáži kabelů úpravy kabelů svazkování spirálou</t>
  </si>
  <si>
    <t>1401662134</t>
  </si>
  <si>
    <t>https://podminky.urs.cz/item/CS_URS_2024_01/742128004</t>
  </si>
  <si>
    <t>13</t>
  </si>
  <si>
    <t>R552903028</t>
  </si>
  <si>
    <t>Držák kabelových svazků bílá Délka 750mm</t>
  </si>
  <si>
    <t>264041718</t>
  </si>
  <si>
    <t>14</t>
  </si>
  <si>
    <t>R552903043</t>
  </si>
  <si>
    <t>Držák kabelových svazků bílý (řeťez) délka 1285mm</t>
  </si>
  <si>
    <t>-119063601</t>
  </si>
  <si>
    <t>41</t>
  </si>
  <si>
    <t>742210128</t>
  </si>
  <si>
    <t>Montáž hlásiče plamene</t>
  </si>
  <si>
    <t>-1363436178</t>
  </si>
  <si>
    <t>https://podminky.urs.cz/item/CS_URS_2023_02/742210128</t>
  </si>
  <si>
    <t>42</t>
  </si>
  <si>
    <t>R1.100</t>
  </si>
  <si>
    <t>Sběrnicový detektor kouře a teploty + siréna</t>
  </si>
  <si>
    <t>816144788</t>
  </si>
  <si>
    <t>34</t>
  </si>
  <si>
    <t>742220031</t>
  </si>
  <si>
    <t>Montáž koncentrátoru nebo expanderu v krytu pro PZTS do 8 vstupů</t>
  </si>
  <si>
    <t>712120577</t>
  </si>
  <si>
    <t>https://podminky.urs.cz/item/CS_URS_2024_01/742220031</t>
  </si>
  <si>
    <t>35</t>
  </si>
  <si>
    <t>40465002</t>
  </si>
  <si>
    <t>koncentrátor</t>
  </si>
  <si>
    <t>425089468</t>
  </si>
  <si>
    <t>36</t>
  </si>
  <si>
    <t>742220232</t>
  </si>
  <si>
    <t>Montáž příslušenství pro PZTS detektor na stěnu nebo na strop</t>
  </si>
  <si>
    <t>-1218613596</t>
  </si>
  <si>
    <t>https://podminky.urs.cz/item/CS_URS_2024_01/742220232</t>
  </si>
  <si>
    <t>37</t>
  </si>
  <si>
    <t>40461021</t>
  </si>
  <si>
    <t>detektor pohybu sběrnicový</t>
  </si>
  <si>
    <t>-2111952953</t>
  </si>
  <si>
    <t>40</t>
  </si>
  <si>
    <t>742220402</t>
  </si>
  <si>
    <t>Nastavení a oživení PZTS programování systému na jeden detektor</t>
  </si>
  <si>
    <t>1053395743</t>
  </si>
  <si>
    <t>https://podminky.urs.cz/item/CS_URS_2024_01/742220402</t>
  </si>
  <si>
    <t>39</t>
  </si>
  <si>
    <t>742220411</t>
  </si>
  <si>
    <t>Nastavení a oživení PZTS oživení systému na jeden detektor</t>
  </si>
  <si>
    <t>1894839051</t>
  </si>
  <si>
    <t>https://podminky.urs.cz/item/CS_URS_2024_01/742220411</t>
  </si>
  <si>
    <t>38</t>
  </si>
  <si>
    <t>742220511</t>
  </si>
  <si>
    <t>Zkoušky a revize PZTS revize výchozí systému PZTS</t>
  </si>
  <si>
    <t>1590556110</t>
  </si>
  <si>
    <t>https://podminky.urs.cz/item/CS_URS_2024_01/742220511</t>
  </si>
  <si>
    <t>45</t>
  </si>
  <si>
    <t>742330005</t>
  </si>
  <si>
    <t>Montáž strukturované kabeláže rozvaděče stojanového přes 30U</t>
  </si>
  <si>
    <t>1064201040</t>
  </si>
  <si>
    <t>https://podminky.urs.cz/item/CS_URS_2024_01/742330005</t>
  </si>
  <si>
    <t>Poznámka k položce:_x000D_
Rack včetně podstavce s filtrem</t>
  </si>
  <si>
    <t>46</t>
  </si>
  <si>
    <t>35712025</t>
  </si>
  <si>
    <t>rozvaděč stojanový 19" celoskleněné dveře 42U/600x600mm</t>
  </si>
  <si>
    <t>585140645</t>
  </si>
  <si>
    <t>Poznámka k položce:_x000D_
DODÁVKA INVESTORA !!</t>
  </si>
  <si>
    <t>47</t>
  </si>
  <si>
    <t>742330012</t>
  </si>
  <si>
    <t>Montáž strukturované kabeláže zařízení do rozvaděče switche, UPS, DVR, server bez nastavení</t>
  </si>
  <si>
    <t>1002549906</t>
  </si>
  <si>
    <t>https://podminky.urs.cz/item/CS_URS_2024_01/742330012</t>
  </si>
  <si>
    <t>113</t>
  </si>
  <si>
    <t>R1803197602</t>
  </si>
  <si>
    <t>Switch do racku 24XGigabit 4x SFP+</t>
  </si>
  <si>
    <t>-2029209938</t>
  </si>
  <si>
    <t>Poznámka k položce:_x000D_
DODÁVKA INVESTORA !!!</t>
  </si>
  <si>
    <t>112</t>
  </si>
  <si>
    <t>R1803197601</t>
  </si>
  <si>
    <t>Switch do racku 1xRJ45,16xSFP+</t>
  </si>
  <si>
    <t>861860775</t>
  </si>
  <si>
    <t>54</t>
  </si>
  <si>
    <t>742330021</t>
  </si>
  <si>
    <t>Montáž strukturované kabeláže příslušenství a ostatní práce k rozvaděčům police</t>
  </si>
  <si>
    <t>1246081481</t>
  </si>
  <si>
    <t>https://podminky.urs.cz/item/CS_URS_2024_01/742330021</t>
  </si>
  <si>
    <t>55</t>
  </si>
  <si>
    <t>35712064</t>
  </si>
  <si>
    <t>police rozvaděče 19" perforovaná 1U/150mm nosnost 15kg</t>
  </si>
  <si>
    <t>1851838902</t>
  </si>
  <si>
    <t>56</t>
  </si>
  <si>
    <t>742330022</t>
  </si>
  <si>
    <t>Montáž strukturované kabeláže příslušenství a ostatní práce k rozvaděčům napájecího panelu</t>
  </si>
  <si>
    <t>1100107936</t>
  </si>
  <si>
    <t>https://podminky.urs.cz/item/CS_URS_2024_01/742330022</t>
  </si>
  <si>
    <t>57</t>
  </si>
  <si>
    <t>35712107</t>
  </si>
  <si>
    <t>panel rozvodný 19" 1U 8x zásuvka dle ČSN max 16A bleskojistka kabel 3x1,5mm 2m</t>
  </si>
  <si>
    <t>1647479139</t>
  </si>
  <si>
    <t>58</t>
  </si>
  <si>
    <t>RMAT0001</t>
  </si>
  <si>
    <t>19" palec zásuvková lišta pro datové skříně 1 U zásuvka C13 10A pevná vestavba, s vypínačem černá</t>
  </si>
  <si>
    <t>59932631</t>
  </si>
  <si>
    <t>59</t>
  </si>
  <si>
    <t>742330023</t>
  </si>
  <si>
    <t>Montáž strukturované kabeláže příslušenství a ostatní práce k rozvaděčům vyvazovacíhoho panelu 1U</t>
  </si>
  <si>
    <t>745984123</t>
  </si>
  <si>
    <t>https://podminky.urs.cz/item/CS_URS_2024_01/742330023</t>
  </si>
  <si>
    <t>60</t>
  </si>
  <si>
    <t>37451145</t>
  </si>
  <si>
    <t>panel vyvazovací 5x plastové oko s průchody 1U 19"</t>
  </si>
  <si>
    <t>1840959528</t>
  </si>
  <si>
    <t>49</t>
  </si>
  <si>
    <t>742330024</t>
  </si>
  <si>
    <t>Montáž strukturované kabeláže příslušenství a ostatní práce k rozvaděčům patch panelu 24 portů</t>
  </si>
  <si>
    <t>-674540466</t>
  </si>
  <si>
    <t>https://podminky.urs.cz/item/CS_URS_2024_01/742330024</t>
  </si>
  <si>
    <t>50</t>
  </si>
  <si>
    <t>37451110</t>
  </si>
  <si>
    <t>patch panel Cat6 PCB 1U 24 portů 19" UTP</t>
  </si>
  <si>
    <t>170194480</t>
  </si>
  <si>
    <t>51</t>
  </si>
  <si>
    <t>742330027</t>
  </si>
  <si>
    <t>Montáž strukturované kabeláže příslušenství a ostatní práce k rozvaděčům panelu pro 24 x optický konektor</t>
  </si>
  <si>
    <t>945748681</t>
  </si>
  <si>
    <t>https://podminky.urs.cz/item/CS_URS_2024_01/742330027</t>
  </si>
  <si>
    <t>52</t>
  </si>
  <si>
    <t>742330036</t>
  </si>
  <si>
    <t>Montáž strukturované kabeláže příslušenství a ostatní práce k rozvaděčům sestavení optické vany</t>
  </si>
  <si>
    <t>275463269</t>
  </si>
  <si>
    <t>https://podminky.urs.cz/item/CS_URS_2024_01/742330036</t>
  </si>
  <si>
    <t>53</t>
  </si>
  <si>
    <t>35759000</t>
  </si>
  <si>
    <t>vana optická neosazená výsuvná 1U 1xkazeta pro 24 svárů 24xSC simplex</t>
  </si>
  <si>
    <t>1313529981</t>
  </si>
  <si>
    <t>114</t>
  </si>
  <si>
    <t>742330037</t>
  </si>
  <si>
    <t>Montáž strukturované kabeláže příslušenství a ostatní práce k rozvaděčům jednotky ventilační do stropu či podlahy stojanového rozvaděče</t>
  </si>
  <si>
    <t>1922452115</t>
  </si>
  <si>
    <t>https://podminky.urs.cz/item/CS_URS_2024_01/742330037</t>
  </si>
  <si>
    <t>115</t>
  </si>
  <si>
    <t>42914001</t>
  </si>
  <si>
    <t>jednotka ventilační rozvaděče univerzální se 4 ventilátory do stropu nebo podlahy</t>
  </si>
  <si>
    <t>-30728991</t>
  </si>
  <si>
    <t>116</t>
  </si>
  <si>
    <t>742330039</t>
  </si>
  <si>
    <t>Montáž strukturované kabeláže příslušenství a ostatní práce k rozvaděčům termostatu</t>
  </si>
  <si>
    <t>645421621</t>
  </si>
  <si>
    <t>https://podminky.urs.cz/item/CS_URS_2024_01/742330039</t>
  </si>
  <si>
    <t>117</t>
  </si>
  <si>
    <t>40561132</t>
  </si>
  <si>
    <t>panel s digitálním termostatem 1U 19"</t>
  </si>
  <si>
    <t>-614852435</t>
  </si>
  <si>
    <t>29</t>
  </si>
  <si>
    <t>742330044</t>
  </si>
  <si>
    <t>Montáž strukturované kabeláže zásuvek datových pod omítku, do nábytku, do parapetního žlabu nebo podlahové krabice 1 až 6 pozic</t>
  </si>
  <si>
    <t>-1996932454</t>
  </si>
  <si>
    <t>https://podminky.urs.cz/item/CS_URS_2024_01/742330044</t>
  </si>
  <si>
    <t>30</t>
  </si>
  <si>
    <t>37451183</t>
  </si>
  <si>
    <t>modul zásuvkový 1xRJ45 osazený 22,5x45mm se záclonkou úhlový UTP Cat6</t>
  </si>
  <si>
    <t>-1035133755</t>
  </si>
  <si>
    <t>31</t>
  </si>
  <si>
    <t>742330051</t>
  </si>
  <si>
    <t>Montáž strukturované kabeláže zásuvek datových popis portu zásuvky</t>
  </si>
  <si>
    <t>-1467545912</t>
  </si>
  <si>
    <t>https://podminky.urs.cz/item/CS_URS_2024_01/742330051</t>
  </si>
  <si>
    <t>742330101</t>
  </si>
  <si>
    <t>Montáž strukturované kabeláže měření segmentu metalického s vyhotovením protokolu</t>
  </si>
  <si>
    <t>1160729547</t>
  </si>
  <si>
    <t>https://podminky.urs.cz/item/CS_URS_2024_01/742330101</t>
  </si>
  <si>
    <t>33</t>
  </si>
  <si>
    <t>742330102</t>
  </si>
  <si>
    <t>Montáž strukturované kabeláže měření segmentu optického, měření útlumu, 2 okna</t>
  </si>
  <si>
    <t>-1943467080</t>
  </si>
  <si>
    <t>https://podminky.urs.cz/item/CS_URS_2024_01/742330102</t>
  </si>
  <si>
    <t>24</t>
  </si>
  <si>
    <t>742430031</t>
  </si>
  <si>
    <t>Montáž audiovizuální techniky kabelu HDMI protažením a se zakončením v zásuvce nebo krabici</t>
  </si>
  <si>
    <t>-355037029</t>
  </si>
  <si>
    <t>https://podminky.urs.cz/item/CS_URS_2024_01/742430031</t>
  </si>
  <si>
    <t>25</t>
  </si>
  <si>
    <t>HDMI01</t>
  </si>
  <si>
    <t>HDMI, optický fiber High Speed with Ether. 4K@60Hz kabel 10m, M/M, zlacené konektory</t>
  </si>
  <si>
    <t>1121909688</t>
  </si>
  <si>
    <t>120</t>
  </si>
  <si>
    <t>RHDMI05</t>
  </si>
  <si>
    <t>HDMI, optický fiber High Speed with Ether. 4K@60Hz kabel 40m, M/M, zlacené konektory</t>
  </si>
  <si>
    <t>1219462055</t>
  </si>
  <si>
    <t>HZS</t>
  </si>
  <si>
    <t>Hodinové zúčtovací sazby</t>
  </si>
  <si>
    <t>4</t>
  </si>
  <si>
    <t>102</t>
  </si>
  <si>
    <t>HZS2231</t>
  </si>
  <si>
    <t>Hodinové zúčtovací sazby profesí PSV provádění stavebních instalací elektrikář ( Demontáže stávající elektroinstalace a odpojení )</t>
  </si>
  <si>
    <t>hod</t>
  </si>
  <si>
    <t>512</t>
  </si>
  <si>
    <t>248433515</t>
  </si>
  <si>
    <t>https://podminky.urs.cz/item/CS_URS_2023_02/HZS2231</t>
  </si>
  <si>
    <t>103</t>
  </si>
  <si>
    <t>HZS3222</t>
  </si>
  <si>
    <t>Hodinové zúčtovací sazby montáží technologických zařízení na stavebních objektech montér slaboproudých zařízení odborný ( Dohledání stávajících slaboproudých obvodů a přepojení, uložení stávající kabeláže do drážek a nosných systému )</t>
  </si>
  <si>
    <t>724956099</t>
  </si>
  <si>
    <t>https://podminky.urs.cz/item/CS_URS_2023_02/HZS3222</t>
  </si>
  <si>
    <t>VRN</t>
  </si>
  <si>
    <t>Vedlejší rozpočtové náklady</t>
  </si>
  <si>
    <t>VRN2</t>
  </si>
  <si>
    <t>Příprava staveniště</t>
  </si>
  <si>
    <t>104</t>
  </si>
  <si>
    <t>020001000</t>
  </si>
  <si>
    <t>1024</t>
  </si>
  <si>
    <t>-203864476</t>
  </si>
  <si>
    <t>https://podminky.urs.cz/item/CS_URS_2023_02/020001000</t>
  </si>
  <si>
    <t>VRN3</t>
  </si>
  <si>
    <t>Zařízení staveniště</t>
  </si>
  <si>
    <t>105</t>
  </si>
  <si>
    <t>030001000</t>
  </si>
  <si>
    <t>1841209370</t>
  </si>
  <si>
    <t>https://podminky.urs.cz/item/CS_URS_2023_02/030001000</t>
  </si>
  <si>
    <t>VRN4</t>
  </si>
  <si>
    <t>Inženýrská činnost</t>
  </si>
  <si>
    <t>106</t>
  </si>
  <si>
    <t>043002000</t>
  </si>
  <si>
    <t>Zkoušky a ostatní měření</t>
  </si>
  <si>
    <t>-459113624</t>
  </si>
  <si>
    <t>https://podminky.urs.cz/item/CS_URS_2023_02/043002000</t>
  </si>
  <si>
    <t>107</t>
  </si>
  <si>
    <t>045002000</t>
  </si>
  <si>
    <t>Kompletační a koordinační činnost</t>
  </si>
  <si>
    <t>1437025266</t>
  </si>
  <si>
    <t>https://podminky.urs.cz/item/CS_URS_2023_02/045002000</t>
  </si>
  <si>
    <t>VRN8</t>
  </si>
  <si>
    <t>Přesun stavebních kapacit</t>
  </si>
  <si>
    <t>108</t>
  </si>
  <si>
    <t>080001000</t>
  </si>
  <si>
    <t>Další náklady na pracovníky</t>
  </si>
  <si>
    <t>106406865</t>
  </si>
  <si>
    <t>https://podminky.urs.cz/item/CS_URS_2023_02/080001000</t>
  </si>
  <si>
    <t>109</t>
  </si>
  <si>
    <t>081002000</t>
  </si>
  <si>
    <t>Doprava zaměstnanců</t>
  </si>
  <si>
    <t>668986164</t>
  </si>
  <si>
    <t>https://podminky.urs.cz/item/CS_URS_2023_02/081002000</t>
  </si>
  <si>
    <t>VRN9</t>
  </si>
  <si>
    <t>Ostatní náklady</t>
  </si>
  <si>
    <t>110</t>
  </si>
  <si>
    <t>090001000</t>
  </si>
  <si>
    <t>349989781</t>
  </si>
  <si>
    <t>https://podminky.urs.cz/item/CS_URS_2023_02/090001000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</si>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</sst>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12"/>
      <color rgb="FFFF0000"/>
      <name val="Arial CE"/>
      <family val="2"/>
      <charset val="238"/>
    </font>
    <font>
      <b/>
      <i/>
      <sz val="12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5" borderId="0" xfId="0" applyFont="1" applyFill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1" fillId="0" borderId="23" xfId="0" applyFont="1" applyBorder="1" applyAlignment="1" applyProtection="1">
      <alignment horizontal="left" vertical="center" wrapText="1"/>
      <protection locked="0"/>
    </xf>
    <xf numFmtId="4" fontId="31" fillId="3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3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vertical="top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48" fillId="6" borderId="0" xfId="0" applyFont="1" applyFill="1" applyAlignment="1">
      <alignment vertical="center"/>
    </xf>
    <xf numFmtId="0" fontId="48" fillId="6" borderId="0" xfId="0" applyFont="1" applyFill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left"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4" fillId="5" borderId="8" xfId="0" applyFont="1" applyFill="1" applyBorder="1" applyAlignment="1" applyProtection="1">
      <alignment horizontal="right" vertical="center"/>
      <protection locked="0"/>
    </xf>
    <xf numFmtId="0" fontId="4" fillId="5" borderId="8" xfId="0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8" fillId="5" borderId="0" xfId="0" applyFont="1" applyFill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left"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21" xfId="0" applyFont="1" applyBorder="1" applyAlignment="1" applyProtection="1">
      <alignment horizontal="left" vertical="center"/>
      <protection locked="0"/>
    </xf>
    <xf numFmtId="0" fontId="7" fillId="0" borderId="21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8" fillId="0" borderId="4" xfId="0" applyFont="1" applyBorder="1" applyProtection="1"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6" fillId="0" borderId="1" xfId="0" applyFont="1" applyBorder="1" applyAlignment="1">
      <alignment horizontal="center" vertical="center"/>
    </xf>
    <xf numFmtId="49" fontId="38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1" applyFont="1" applyAlignment="1" applyProtection="1">
      <alignment vertical="center" wrapText="1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48" fillId="6" borderId="0" xfId="0" applyFont="1" applyFill="1" applyAlignment="1" applyProtection="1">
      <alignment vertical="center"/>
    </xf>
    <xf numFmtId="0" fontId="48" fillId="6" borderId="0" xfId="0" applyFont="1" applyFill="1" applyAlignment="1" applyProtection="1">
      <alignment horizontal="left" vertical="center"/>
    </xf>
    <xf numFmtId="0" fontId="49" fillId="6" borderId="0" xfId="0" applyFont="1" applyFill="1" applyAlignment="1" applyProtection="1">
      <alignment vertical="center" wrapText="1"/>
    </xf>
    <xf numFmtId="0" fontId="50" fillId="0" borderId="23" xfId="0" applyFont="1" applyBorder="1" applyAlignment="1" applyProtection="1">
      <alignment horizontal="left" vertical="center" wrapText="1"/>
    </xf>
    <xf numFmtId="0" fontId="51" fillId="0" borderId="23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41372073" TargetMode="External"/><Relationship Id="rId18" Type="http://schemas.openxmlformats.org/officeDocument/2006/relationships/hyperlink" Target="https://podminky.urs.cz/item/CS_URS_2024_01/742110041" TargetMode="External"/><Relationship Id="rId26" Type="http://schemas.openxmlformats.org/officeDocument/2006/relationships/hyperlink" Target="https://podminky.urs.cz/item/CS_URS_2024_01/742220031" TargetMode="External"/><Relationship Id="rId39" Type="http://schemas.openxmlformats.org/officeDocument/2006/relationships/hyperlink" Target="https://podminky.urs.cz/item/CS_URS_2024_01/742330037" TargetMode="External"/><Relationship Id="rId21" Type="http://schemas.openxmlformats.org/officeDocument/2006/relationships/hyperlink" Target="https://podminky.urs.cz/item/CS_URS_2024_01/742124005" TargetMode="External"/><Relationship Id="rId34" Type="http://schemas.openxmlformats.org/officeDocument/2006/relationships/hyperlink" Target="https://podminky.urs.cz/item/CS_URS_2024_01/742330022" TargetMode="External"/><Relationship Id="rId42" Type="http://schemas.openxmlformats.org/officeDocument/2006/relationships/hyperlink" Target="https://podminky.urs.cz/item/CS_URS_2024_01/742330051" TargetMode="External"/><Relationship Id="rId47" Type="http://schemas.openxmlformats.org/officeDocument/2006/relationships/hyperlink" Target="https://podminky.urs.cz/item/CS_URS_2023_02/HZS3222" TargetMode="External"/><Relationship Id="rId50" Type="http://schemas.openxmlformats.org/officeDocument/2006/relationships/hyperlink" Target="https://podminky.urs.cz/item/CS_URS_2023_02/043002000" TargetMode="External"/><Relationship Id="rId55" Type="http://schemas.openxmlformats.org/officeDocument/2006/relationships/printerSettings" Target="../printerSettings/printerSettings1.bin"/><Relationship Id="rId7" Type="http://schemas.openxmlformats.org/officeDocument/2006/relationships/hyperlink" Target="https://podminky.urs.cz/item/CS_URS_2024_01/741130004" TargetMode="External"/><Relationship Id="rId2" Type="http://schemas.openxmlformats.org/officeDocument/2006/relationships/hyperlink" Target="https://podminky.urs.cz/item/CS_URS_2024_01/741120301" TargetMode="External"/><Relationship Id="rId16" Type="http://schemas.openxmlformats.org/officeDocument/2006/relationships/hyperlink" Target="https://podminky.urs.cz/item/CS_URS_2024_01/741320175" TargetMode="External"/><Relationship Id="rId29" Type="http://schemas.openxmlformats.org/officeDocument/2006/relationships/hyperlink" Target="https://podminky.urs.cz/item/CS_URS_2024_01/742220411" TargetMode="External"/><Relationship Id="rId11" Type="http://schemas.openxmlformats.org/officeDocument/2006/relationships/hyperlink" Target="https://podminky.urs.cz/item/CS_URS_2023_02/741372021" TargetMode="External"/><Relationship Id="rId24" Type="http://schemas.openxmlformats.org/officeDocument/2006/relationships/hyperlink" Target="https://podminky.urs.cz/item/CS_URS_2024_01/742128004" TargetMode="External"/><Relationship Id="rId32" Type="http://schemas.openxmlformats.org/officeDocument/2006/relationships/hyperlink" Target="https://podminky.urs.cz/item/CS_URS_2024_01/742330012" TargetMode="External"/><Relationship Id="rId37" Type="http://schemas.openxmlformats.org/officeDocument/2006/relationships/hyperlink" Target="https://podminky.urs.cz/item/CS_URS_2024_01/742330027" TargetMode="External"/><Relationship Id="rId40" Type="http://schemas.openxmlformats.org/officeDocument/2006/relationships/hyperlink" Target="https://podminky.urs.cz/item/CS_URS_2024_01/742330039" TargetMode="External"/><Relationship Id="rId45" Type="http://schemas.openxmlformats.org/officeDocument/2006/relationships/hyperlink" Target="https://podminky.urs.cz/item/CS_URS_2024_01/742430031" TargetMode="External"/><Relationship Id="rId53" Type="http://schemas.openxmlformats.org/officeDocument/2006/relationships/hyperlink" Target="https://podminky.urs.cz/item/CS_URS_2023_02/081002000" TargetMode="External"/><Relationship Id="rId5" Type="http://schemas.openxmlformats.org/officeDocument/2006/relationships/hyperlink" Target="https://podminky.urs.cz/item/CS_URS_2024_01/741122233" TargetMode="External"/><Relationship Id="rId10" Type="http://schemas.openxmlformats.org/officeDocument/2006/relationships/hyperlink" Target="https://podminky.urs.cz/item/CS_URS_2023_02/741313001" TargetMode="External"/><Relationship Id="rId19" Type="http://schemas.openxmlformats.org/officeDocument/2006/relationships/hyperlink" Target="https://podminky.urs.cz/item/CS_URS_2024_01/742110402" TargetMode="External"/><Relationship Id="rId31" Type="http://schemas.openxmlformats.org/officeDocument/2006/relationships/hyperlink" Target="https://podminky.urs.cz/item/CS_URS_2024_01/742330005" TargetMode="External"/><Relationship Id="rId44" Type="http://schemas.openxmlformats.org/officeDocument/2006/relationships/hyperlink" Target="https://podminky.urs.cz/item/CS_URS_2024_01/742330102" TargetMode="External"/><Relationship Id="rId52" Type="http://schemas.openxmlformats.org/officeDocument/2006/relationships/hyperlink" Target="https://podminky.urs.cz/item/CS_URS_2023_02/080001000" TargetMode="External"/><Relationship Id="rId4" Type="http://schemas.openxmlformats.org/officeDocument/2006/relationships/hyperlink" Target="https://podminky.urs.cz/item/CS_URS_2024_01/741122231" TargetMode="External"/><Relationship Id="rId9" Type="http://schemas.openxmlformats.org/officeDocument/2006/relationships/hyperlink" Target="https://podminky.urs.cz/item/CS_URS_2024_01/741210003" TargetMode="External"/><Relationship Id="rId14" Type="http://schemas.openxmlformats.org/officeDocument/2006/relationships/hyperlink" Target="https://podminky.urs.cz/item/CS_URS_2024_01/741320105" TargetMode="External"/><Relationship Id="rId22" Type="http://schemas.openxmlformats.org/officeDocument/2006/relationships/hyperlink" Target="https://podminky.urs.cz/item/CS_URS_2024_01/742124011" TargetMode="External"/><Relationship Id="rId27" Type="http://schemas.openxmlformats.org/officeDocument/2006/relationships/hyperlink" Target="https://podminky.urs.cz/item/CS_URS_2024_01/742220232" TargetMode="External"/><Relationship Id="rId30" Type="http://schemas.openxmlformats.org/officeDocument/2006/relationships/hyperlink" Target="https://podminky.urs.cz/item/CS_URS_2024_01/742220511" TargetMode="External"/><Relationship Id="rId35" Type="http://schemas.openxmlformats.org/officeDocument/2006/relationships/hyperlink" Target="https://podminky.urs.cz/item/CS_URS_2024_01/742330023" TargetMode="External"/><Relationship Id="rId43" Type="http://schemas.openxmlformats.org/officeDocument/2006/relationships/hyperlink" Target="https://podminky.urs.cz/item/CS_URS_2024_01/742330101" TargetMode="External"/><Relationship Id="rId48" Type="http://schemas.openxmlformats.org/officeDocument/2006/relationships/hyperlink" Target="https://podminky.urs.cz/item/CS_URS_2023_02/020001000" TargetMode="External"/><Relationship Id="rId56" Type="http://schemas.openxmlformats.org/officeDocument/2006/relationships/drawing" Target="../drawings/drawing2.xml"/><Relationship Id="rId8" Type="http://schemas.openxmlformats.org/officeDocument/2006/relationships/hyperlink" Target="https://podminky.urs.cz/item/CS_URS_2024_01/741130005" TargetMode="External"/><Relationship Id="rId51" Type="http://schemas.openxmlformats.org/officeDocument/2006/relationships/hyperlink" Target="https://podminky.urs.cz/item/CS_URS_2023_02/045002000" TargetMode="External"/><Relationship Id="rId3" Type="http://schemas.openxmlformats.org/officeDocument/2006/relationships/hyperlink" Target="https://podminky.urs.cz/item/CS_URS_2024_01/741122211" TargetMode="External"/><Relationship Id="rId12" Type="http://schemas.openxmlformats.org/officeDocument/2006/relationships/hyperlink" Target="https://podminky.urs.cz/item/CS_URS_2023_02/741372022" TargetMode="External"/><Relationship Id="rId17" Type="http://schemas.openxmlformats.org/officeDocument/2006/relationships/hyperlink" Target="https://podminky.urs.cz/item/CS_URS_2024_01/741321003" TargetMode="External"/><Relationship Id="rId25" Type="http://schemas.openxmlformats.org/officeDocument/2006/relationships/hyperlink" Target="https://podminky.urs.cz/item/CS_URS_2023_02/742210128" TargetMode="External"/><Relationship Id="rId33" Type="http://schemas.openxmlformats.org/officeDocument/2006/relationships/hyperlink" Target="https://podminky.urs.cz/item/CS_URS_2024_01/742330021" TargetMode="External"/><Relationship Id="rId38" Type="http://schemas.openxmlformats.org/officeDocument/2006/relationships/hyperlink" Target="https://podminky.urs.cz/item/CS_URS_2024_01/742330036" TargetMode="External"/><Relationship Id="rId46" Type="http://schemas.openxmlformats.org/officeDocument/2006/relationships/hyperlink" Target="https://podminky.urs.cz/item/CS_URS_2023_02/HZS2231" TargetMode="External"/><Relationship Id="rId20" Type="http://schemas.openxmlformats.org/officeDocument/2006/relationships/hyperlink" Target="https://podminky.urs.cz/item/CS_URS_2024_01/742124001" TargetMode="External"/><Relationship Id="rId41" Type="http://schemas.openxmlformats.org/officeDocument/2006/relationships/hyperlink" Target="https://podminky.urs.cz/item/CS_URS_2024_01/742330044" TargetMode="External"/><Relationship Id="rId54" Type="http://schemas.openxmlformats.org/officeDocument/2006/relationships/hyperlink" Target="https://podminky.urs.cz/item/CS_URS_2023_02/090001000" TargetMode="External"/><Relationship Id="rId1" Type="http://schemas.openxmlformats.org/officeDocument/2006/relationships/hyperlink" Target="https://podminky.urs.cz/item/CS_URS_2024_01/741111001" TargetMode="External"/><Relationship Id="rId6" Type="http://schemas.openxmlformats.org/officeDocument/2006/relationships/hyperlink" Target="https://podminky.urs.cz/item/CS_URS_2024_01/741130001" TargetMode="External"/><Relationship Id="rId15" Type="http://schemas.openxmlformats.org/officeDocument/2006/relationships/hyperlink" Target="https://podminky.urs.cz/item/CS_URS_2024_01/741320165" TargetMode="External"/><Relationship Id="rId23" Type="http://schemas.openxmlformats.org/officeDocument/2006/relationships/hyperlink" Target="https://podminky.urs.cz/item/CS_URS_2024_01/742124013" TargetMode="External"/><Relationship Id="rId28" Type="http://schemas.openxmlformats.org/officeDocument/2006/relationships/hyperlink" Target="https://podminky.urs.cz/item/CS_URS_2024_01/742220402" TargetMode="External"/><Relationship Id="rId36" Type="http://schemas.openxmlformats.org/officeDocument/2006/relationships/hyperlink" Target="https://podminky.urs.cz/item/CS_URS_2024_01/742330024" TargetMode="External"/><Relationship Id="rId49" Type="http://schemas.openxmlformats.org/officeDocument/2006/relationships/hyperlink" Target="https://podminky.urs.cz/item/CS_URS_2023_02/030001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12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" customHeight="1">
      <c r="AR2" s="254" t="s">
        <v>6</v>
      </c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4" t="s">
        <v>7</v>
      </c>
      <c r="BT2" s="14" t="s">
        <v>8</v>
      </c>
    </row>
    <row r="3" spans="1:74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>
      <c r="B5" s="17"/>
      <c r="D5" s="21" t="s">
        <v>14</v>
      </c>
      <c r="K5" s="284" t="s">
        <v>15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R5" s="17"/>
      <c r="BE5" s="281" t="s">
        <v>16</v>
      </c>
      <c r="BS5" s="14" t="s">
        <v>7</v>
      </c>
    </row>
    <row r="6" spans="1:74" ht="36.9" customHeight="1">
      <c r="B6" s="17"/>
      <c r="D6" s="23" t="s">
        <v>17</v>
      </c>
      <c r="K6" s="285" t="s">
        <v>18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R6" s="17"/>
      <c r="BE6" s="282"/>
      <c r="BS6" s="14" t="s">
        <v>7</v>
      </c>
    </row>
    <row r="7" spans="1:74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282"/>
      <c r="BS7" s="14" t="s">
        <v>7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282"/>
      <c r="BS8" s="14" t="s">
        <v>7</v>
      </c>
    </row>
    <row r="9" spans="1:74" ht="14.4" customHeight="1">
      <c r="B9" s="17"/>
      <c r="AR9" s="17"/>
      <c r="BE9" s="282"/>
      <c r="BS9" s="14" t="s">
        <v>7</v>
      </c>
    </row>
    <row r="10" spans="1:74" ht="12" customHeight="1">
      <c r="B10" s="17"/>
      <c r="D10" s="24" t="s">
        <v>25</v>
      </c>
      <c r="AK10" s="24" t="s">
        <v>26</v>
      </c>
      <c r="AN10" s="22" t="s">
        <v>27</v>
      </c>
      <c r="AR10" s="17"/>
      <c r="BE10" s="282"/>
      <c r="BS10" s="14" t="s">
        <v>7</v>
      </c>
    </row>
    <row r="11" spans="1:74" ht="18.45" customHeight="1">
      <c r="B11" s="17"/>
      <c r="E11" s="22" t="s">
        <v>28</v>
      </c>
      <c r="AK11" s="24" t="s">
        <v>29</v>
      </c>
      <c r="AN11" s="22" t="s">
        <v>27</v>
      </c>
      <c r="AR11" s="17"/>
      <c r="BE11" s="282"/>
      <c r="BS11" s="14" t="s">
        <v>7</v>
      </c>
    </row>
    <row r="12" spans="1:74" ht="6.9" customHeight="1">
      <c r="B12" s="17"/>
      <c r="AR12" s="17"/>
      <c r="BE12" s="282"/>
      <c r="BS12" s="14" t="s">
        <v>7</v>
      </c>
    </row>
    <row r="13" spans="1:74" ht="12" customHeight="1">
      <c r="B13" s="17"/>
      <c r="D13" s="24" t="s">
        <v>30</v>
      </c>
      <c r="AK13" s="24" t="s">
        <v>26</v>
      </c>
      <c r="AN13" s="26" t="s">
        <v>31</v>
      </c>
      <c r="AR13" s="17"/>
      <c r="BE13" s="282"/>
      <c r="BS13" s="14" t="s">
        <v>7</v>
      </c>
    </row>
    <row r="14" spans="1:74" ht="13.2">
      <c r="B14" s="17"/>
      <c r="E14" s="286" t="s">
        <v>31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4" t="s">
        <v>29</v>
      </c>
      <c r="AN14" s="26" t="s">
        <v>31</v>
      </c>
      <c r="AR14" s="17"/>
      <c r="BE14" s="282"/>
      <c r="BS14" s="14" t="s">
        <v>7</v>
      </c>
    </row>
    <row r="15" spans="1:74" ht="6.9" customHeight="1">
      <c r="B15" s="17"/>
      <c r="AR15" s="17"/>
      <c r="BE15" s="282"/>
      <c r="BS15" s="14" t="s">
        <v>4</v>
      </c>
    </row>
    <row r="16" spans="1:74" ht="12" customHeight="1">
      <c r="B16" s="17"/>
      <c r="D16" s="24" t="s">
        <v>32</v>
      </c>
      <c r="AK16" s="24" t="s">
        <v>26</v>
      </c>
      <c r="AN16" s="22" t="s">
        <v>3</v>
      </c>
      <c r="AR16" s="17"/>
      <c r="BE16" s="282"/>
      <c r="BS16" s="14" t="s">
        <v>4</v>
      </c>
    </row>
    <row r="17" spans="2:71" ht="18.45" customHeight="1">
      <c r="B17" s="17"/>
      <c r="E17" s="22" t="s">
        <v>33</v>
      </c>
      <c r="AK17" s="24" t="s">
        <v>29</v>
      </c>
      <c r="AN17" s="22" t="s">
        <v>3</v>
      </c>
      <c r="AR17" s="17"/>
      <c r="BE17" s="282"/>
      <c r="BS17" s="14" t="s">
        <v>34</v>
      </c>
    </row>
    <row r="18" spans="2:71" ht="6.9" customHeight="1">
      <c r="B18" s="17"/>
      <c r="AR18" s="17"/>
      <c r="BE18" s="282"/>
      <c r="BS18" s="14" t="s">
        <v>7</v>
      </c>
    </row>
    <row r="19" spans="2:71" ht="12" customHeight="1">
      <c r="B19" s="17"/>
      <c r="D19" s="24" t="s">
        <v>35</v>
      </c>
      <c r="AK19" s="24" t="s">
        <v>26</v>
      </c>
      <c r="AN19" s="22" t="s">
        <v>3</v>
      </c>
      <c r="AR19" s="17"/>
      <c r="BE19" s="282"/>
      <c r="BS19" s="14" t="s">
        <v>7</v>
      </c>
    </row>
    <row r="20" spans="2:71" ht="18.45" customHeight="1">
      <c r="B20" s="17"/>
      <c r="E20" s="22" t="s">
        <v>36</v>
      </c>
      <c r="AK20" s="24" t="s">
        <v>29</v>
      </c>
      <c r="AN20" s="22" t="s">
        <v>3</v>
      </c>
      <c r="AR20" s="17"/>
      <c r="BE20" s="282"/>
      <c r="BS20" s="14" t="s">
        <v>4</v>
      </c>
    </row>
    <row r="21" spans="2:71" ht="6.9" customHeight="1">
      <c r="B21" s="17"/>
      <c r="AR21" s="17"/>
      <c r="BE21" s="282"/>
    </row>
    <row r="22" spans="2:71" ht="12" customHeight="1">
      <c r="B22" s="17"/>
      <c r="D22" s="24" t="s">
        <v>37</v>
      </c>
      <c r="AR22" s="17"/>
      <c r="BE22" s="282"/>
    </row>
    <row r="23" spans="2:71" ht="47.25" customHeight="1">
      <c r="B23" s="17"/>
      <c r="E23" s="288" t="s">
        <v>38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R23" s="17"/>
      <c r="BE23" s="282"/>
    </row>
    <row r="24" spans="2:71" ht="6.9" customHeight="1">
      <c r="B24" s="17"/>
      <c r="AR24" s="17"/>
      <c r="BE24" s="282"/>
    </row>
    <row r="25" spans="2:7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82"/>
    </row>
    <row r="26" spans="2:71" s="1" customFormat="1" ht="25.95" customHeight="1">
      <c r="B26" s="29"/>
      <c r="D26" s="30" t="s">
        <v>39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89">
        <f>ROUND(AG54,2)</f>
        <v>0</v>
      </c>
      <c r="AL26" s="290"/>
      <c r="AM26" s="290"/>
      <c r="AN26" s="290"/>
      <c r="AO26" s="290"/>
      <c r="AR26" s="29"/>
      <c r="BE26" s="282"/>
    </row>
    <row r="27" spans="2:71" s="1" customFormat="1" ht="6.9" customHeight="1">
      <c r="B27" s="29"/>
      <c r="AR27" s="29"/>
      <c r="BE27" s="282"/>
    </row>
    <row r="28" spans="2:71" s="1" customFormat="1" ht="13.2">
      <c r="B28" s="29"/>
      <c r="L28" s="291" t="s">
        <v>40</v>
      </c>
      <c r="M28" s="291"/>
      <c r="N28" s="291"/>
      <c r="O28" s="291"/>
      <c r="P28" s="291"/>
      <c r="W28" s="291" t="s">
        <v>41</v>
      </c>
      <c r="X28" s="291"/>
      <c r="Y28" s="291"/>
      <c r="Z28" s="291"/>
      <c r="AA28" s="291"/>
      <c r="AB28" s="291"/>
      <c r="AC28" s="291"/>
      <c r="AD28" s="291"/>
      <c r="AE28" s="291"/>
      <c r="AK28" s="291" t="s">
        <v>42</v>
      </c>
      <c r="AL28" s="291"/>
      <c r="AM28" s="291"/>
      <c r="AN28" s="291"/>
      <c r="AO28" s="291"/>
      <c r="AR28" s="29"/>
      <c r="BE28" s="282"/>
    </row>
    <row r="29" spans="2:71" s="2" customFormat="1" ht="14.4" customHeight="1">
      <c r="B29" s="33"/>
      <c r="D29" s="24" t="s">
        <v>43</v>
      </c>
      <c r="F29" s="24" t="s">
        <v>44</v>
      </c>
      <c r="L29" s="276">
        <v>0.21</v>
      </c>
      <c r="M29" s="275"/>
      <c r="N29" s="275"/>
      <c r="O29" s="275"/>
      <c r="P29" s="275"/>
      <c r="W29" s="274">
        <f>ROUND(AZ54, 2)</f>
        <v>0</v>
      </c>
      <c r="X29" s="275"/>
      <c r="Y29" s="275"/>
      <c r="Z29" s="275"/>
      <c r="AA29" s="275"/>
      <c r="AB29" s="275"/>
      <c r="AC29" s="275"/>
      <c r="AD29" s="275"/>
      <c r="AE29" s="275"/>
      <c r="AK29" s="274">
        <f>ROUND(AV54, 2)</f>
        <v>0</v>
      </c>
      <c r="AL29" s="275"/>
      <c r="AM29" s="275"/>
      <c r="AN29" s="275"/>
      <c r="AO29" s="275"/>
      <c r="AR29" s="33"/>
      <c r="BE29" s="283"/>
    </row>
    <row r="30" spans="2:71" s="2" customFormat="1" ht="14.4" customHeight="1">
      <c r="B30" s="33"/>
      <c r="F30" s="24" t="s">
        <v>45</v>
      </c>
      <c r="L30" s="276">
        <v>0.12</v>
      </c>
      <c r="M30" s="275"/>
      <c r="N30" s="275"/>
      <c r="O30" s="275"/>
      <c r="P30" s="275"/>
      <c r="W30" s="274">
        <f>ROUND(BA54, 2)</f>
        <v>0</v>
      </c>
      <c r="X30" s="275"/>
      <c r="Y30" s="275"/>
      <c r="Z30" s="275"/>
      <c r="AA30" s="275"/>
      <c r="AB30" s="275"/>
      <c r="AC30" s="275"/>
      <c r="AD30" s="275"/>
      <c r="AE30" s="275"/>
      <c r="AK30" s="274">
        <f>ROUND(AW54, 2)</f>
        <v>0</v>
      </c>
      <c r="AL30" s="275"/>
      <c r="AM30" s="275"/>
      <c r="AN30" s="275"/>
      <c r="AO30" s="275"/>
      <c r="AR30" s="33"/>
      <c r="BE30" s="283"/>
    </row>
    <row r="31" spans="2:71" s="2" customFormat="1" ht="14.4" hidden="1" customHeight="1">
      <c r="B31" s="33"/>
      <c r="F31" s="24" t="s">
        <v>46</v>
      </c>
      <c r="L31" s="276">
        <v>0.21</v>
      </c>
      <c r="M31" s="275"/>
      <c r="N31" s="275"/>
      <c r="O31" s="275"/>
      <c r="P31" s="275"/>
      <c r="W31" s="274">
        <f>ROUND(BB54, 2)</f>
        <v>0</v>
      </c>
      <c r="X31" s="275"/>
      <c r="Y31" s="275"/>
      <c r="Z31" s="275"/>
      <c r="AA31" s="275"/>
      <c r="AB31" s="275"/>
      <c r="AC31" s="275"/>
      <c r="AD31" s="275"/>
      <c r="AE31" s="275"/>
      <c r="AK31" s="274">
        <v>0</v>
      </c>
      <c r="AL31" s="275"/>
      <c r="AM31" s="275"/>
      <c r="AN31" s="275"/>
      <c r="AO31" s="275"/>
      <c r="AR31" s="33"/>
      <c r="BE31" s="283"/>
    </row>
    <row r="32" spans="2:71" s="2" customFormat="1" ht="14.4" hidden="1" customHeight="1">
      <c r="B32" s="33"/>
      <c r="F32" s="24" t="s">
        <v>47</v>
      </c>
      <c r="L32" s="276">
        <v>0.12</v>
      </c>
      <c r="M32" s="275"/>
      <c r="N32" s="275"/>
      <c r="O32" s="275"/>
      <c r="P32" s="275"/>
      <c r="W32" s="274">
        <f>ROUND(BC54, 2)</f>
        <v>0</v>
      </c>
      <c r="X32" s="275"/>
      <c r="Y32" s="275"/>
      <c r="Z32" s="275"/>
      <c r="AA32" s="275"/>
      <c r="AB32" s="275"/>
      <c r="AC32" s="275"/>
      <c r="AD32" s="275"/>
      <c r="AE32" s="275"/>
      <c r="AK32" s="274">
        <v>0</v>
      </c>
      <c r="AL32" s="275"/>
      <c r="AM32" s="275"/>
      <c r="AN32" s="275"/>
      <c r="AO32" s="275"/>
      <c r="AR32" s="33"/>
      <c r="BE32" s="283"/>
    </row>
    <row r="33" spans="2:44" s="2" customFormat="1" ht="14.4" hidden="1" customHeight="1">
      <c r="B33" s="33"/>
      <c r="F33" s="24" t="s">
        <v>48</v>
      </c>
      <c r="L33" s="276">
        <v>0</v>
      </c>
      <c r="M33" s="275"/>
      <c r="N33" s="275"/>
      <c r="O33" s="275"/>
      <c r="P33" s="275"/>
      <c r="W33" s="274">
        <f>ROUND(BD54, 2)</f>
        <v>0</v>
      </c>
      <c r="X33" s="275"/>
      <c r="Y33" s="275"/>
      <c r="Z33" s="275"/>
      <c r="AA33" s="275"/>
      <c r="AB33" s="275"/>
      <c r="AC33" s="275"/>
      <c r="AD33" s="275"/>
      <c r="AE33" s="275"/>
      <c r="AK33" s="274">
        <v>0</v>
      </c>
      <c r="AL33" s="275"/>
      <c r="AM33" s="275"/>
      <c r="AN33" s="275"/>
      <c r="AO33" s="275"/>
      <c r="AR33" s="33"/>
    </row>
    <row r="34" spans="2:44" s="1" customFormat="1" ht="6.9" customHeight="1">
      <c r="B34" s="29"/>
      <c r="AR34" s="29"/>
    </row>
    <row r="35" spans="2:44" s="1" customFormat="1" ht="25.95" customHeight="1">
      <c r="B35" s="29"/>
      <c r="C35" s="34"/>
      <c r="D35" s="35" t="s">
        <v>49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50</v>
      </c>
      <c r="U35" s="36"/>
      <c r="V35" s="36"/>
      <c r="W35" s="36"/>
      <c r="X35" s="277" t="s">
        <v>51</v>
      </c>
      <c r="Y35" s="278"/>
      <c r="Z35" s="278"/>
      <c r="AA35" s="278"/>
      <c r="AB35" s="278"/>
      <c r="AC35" s="36"/>
      <c r="AD35" s="36"/>
      <c r="AE35" s="36"/>
      <c r="AF35" s="36"/>
      <c r="AG35" s="36"/>
      <c r="AH35" s="36"/>
      <c r="AI35" s="36"/>
      <c r="AJ35" s="36"/>
      <c r="AK35" s="279">
        <f>SUM(AK26:AK33)</f>
        <v>0</v>
      </c>
      <c r="AL35" s="278"/>
      <c r="AM35" s="278"/>
      <c r="AN35" s="278"/>
      <c r="AO35" s="280"/>
      <c r="AP35" s="34"/>
      <c r="AQ35" s="34"/>
      <c r="AR35" s="29"/>
    </row>
    <row r="36" spans="2:44" s="1" customFormat="1" ht="6.9" customHeight="1">
      <c r="B36" s="29"/>
      <c r="AR36" s="29"/>
    </row>
    <row r="37" spans="2:44" s="1" customFormat="1" ht="6.9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" customHeight="1">
      <c r="B42" s="29"/>
      <c r="C42" s="18" t="s">
        <v>52</v>
      </c>
      <c r="AR42" s="29"/>
    </row>
    <row r="43" spans="2:44" s="1" customFormat="1" ht="6.9" customHeight="1">
      <c r="B43" s="29"/>
      <c r="AR43" s="29"/>
    </row>
    <row r="44" spans="2:44" s="3" customFormat="1" ht="12" customHeight="1">
      <c r="B44" s="42"/>
      <c r="C44" s="24" t="s">
        <v>14</v>
      </c>
      <c r="L44" s="3" t="str">
        <f>K5</f>
        <v>1512024</v>
      </c>
      <c r="AR44" s="42"/>
    </row>
    <row r="45" spans="2:44" s="4" customFormat="1" ht="36.9" customHeight="1">
      <c r="B45" s="43"/>
      <c r="C45" s="44" t="s">
        <v>17</v>
      </c>
      <c r="L45" s="265" t="str">
        <f>K6</f>
        <v>Rekonstrukce počítačové učebny GOA Orlová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R45" s="43"/>
    </row>
    <row r="46" spans="2:44" s="1" customFormat="1" ht="6.9" customHeight="1">
      <c r="B46" s="29"/>
      <c r="AR46" s="29"/>
    </row>
    <row r="47" spans="2:44" s="1" customFormat="1" ht="12" customHeight="1">
      <c r="B47" s="29"/>
      <c r="C47" s="24" t="s">
        <v>21</v>
      </c>
      <c r="L47" s="45" t="str">
        <f>IF(K8="","",K8)</f>
        <v xml:space="preserve">Orlová </v>
      </c>
      <c r="AI47" s="24" t="s">
        <v>23</v>
      </c>
      <c r="AM47" s="267" t="str">
        <f>IF(AN8= "","",AN8)</f>
        <v>18. 1. 2024</v>
      </c>
      <c r="AN47" s="267"/>
      <c r="AR47" s="29"/>
    </row>
    <row r="48" spans="2:44" s="1" customFormat="1" ht="6.9" customHeight="1">
      <c r="B48" s="29"/>
      <c r="AR48" s="29"/>
    </row>
    <row r="49" spans="1:90" s="1" customFormat="1" ht="15.15" customHeight="1">
      <c r="B49" s="29"/>
      <c r="C49" s="24" t="s">
        <v>25</v>
      </c>
      <c r="L49" s="3" t="str">
        <f>IF(E11= "","",E11)</f>
        <v>Gymnázium a Obchodní akademie, Orlová</v>
      </c>
      <c r="AI49" s="24" t="s">
        <v>32</v>
      </c>
      <c r="AM49" s="268" t="str">
        <f>IF(E17="","",E17)</f>
        <v>Ing.Patrik Maňák</v>
      </c>
      <c r="AN49" s="269"/>
      <c r="AO49" s="269"/>
      <c r="AP49" s="269"/>
      <c r="AR49" s="29"/>
      <c r="AS49" s="270" t="s">
        <v>53</v>
      </c>
      <c r="AT49" s="271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0" s="1" customFormat="1" ht="15.15" customHeight="1">
      <c r="B50" s="29"/>
      <c r="C50" s="24" t="s">
        <v>30</v>
      </c>
      <c r="L50" s="3" t="str">
        <f>IF(E14= "Vyplň údaj","",E14)</f>
        <v/>
      </c>
      <c r="AI50" s="24" t="s">
        <v>35</v>
      </c>
      <c r="AM50" s="268" t="str">
        <f>IF(E20="","",E20)</f>
        <v>Marek Ambrož</v>
      </c>
      <c r="AN50" s="269"/>
      <c r="AO50" s="269"/>
      <c r="AP50" s="269"/>
      <c r="AR50" s="29"/>
      <c r="AS50" s="272"/>
      <c r="AT50" s="273"/>
      <c r="BD50" s="49"/>
    </row>
    <row r="51" spans="1:90" s="1" customFormat="1" ht="10.8" customHeight="1">
      <c r="B51" s="29"/>
      <c r="AR51" s="29"/>
      <c r="AS51" s="272"/>
      <c r="AT51" s="273"/>
      <c r="BD51" s="49"/>
    </row>
    <row r="52" spans="1:90" s="1" customFormat="1" ht="29.25" customHeight="1">
      <c r="B52" s="29"/>
      <c r="C52" s="256" t="s">
        <v>54</v>
      </c>
      <c r="D52" s="257"/>
      <c r="E52" s="257"/>
      <c r="F52" s="257"/>
      <c r="G52" s="257"/>
      <c r="H52" s="50"/>
      <c r="I52" s="258" t="s">
        <v>55</v>
      </c>
      <c r="J52" s="257"/>
      <c r="K52" s="257"/>
      <c r="L52" s="257"/>
      <c r="M52" s="257"/>
      <c r="N52" s="257"/>
      <c r="O52" s="257"/>
      <c r="P52" s="257"/>
      <c r="Q52" s="257"/>
      <c r="R52" s="257"/>
      <c r="S52" s="257"/>
      <c r="T52" s="257"/>
      <c r="U52" s="257"/>
      <c r="V52" s="257"/>
      <c r="W52" s="257"/>
      <c r="X52" s="257"/>
      <c r="Y52" s="257"/>
      <c r="Z52" s="257"/>
      <c r="AA52" s="257"/>
      <c r="AB52" s="257"/>
      <c r="AC52" s="257"/>
      <c r="AD52" s="257"/>
      <c r="AE52" s="257"/>
      <c r="AF52" s="257"/>
      <c r="AG52" s="259" t="s">
        <v>56</v>
      </c>
      <c r="AH52" s="257"/>
      <c r="AI52" s="257"/>
      <c r="AJ52" s="257"/>
      <c r="AK52" s="257"/>
      <c r="AL52" s="257"/>
      <c r="AM52" s="257"/>
      <c r="AN52" s="258" t="s">
        <v>57</v>
      </c>
      <c r="AO52" s="257"/>
      <c r="AP52" s="257"/>
      <c r="AQ52" s="51" t="s">
        <v>58</v>
      </c>
      <c r="AR52" s="29"/>
      <c r="AS52" s="52" t="s">
        <v>59</v>
      </c>
      <c r="AT52" s="53" t="s">
        <v>60</v>
      </c>
      <c r="AU52" s="53" t="s">
        <v>61</v>
      </c>
      <c r="AV52" s="53" t="s">
        <v>62</v>
      </c>
      <c r="AW52" s="53" t="s">
        <v>63</v>
      </c>
      <c r="AX52" s="53" t="s">
        <v>64</v>
      </c>
      <c r="AY52" s="53" t="s">
        <v>65</v>
      </c>
      <c r="AZ52" s="53" t="s">
        <v>66</v>
      </c>
      <c r="BA52" s="53" t="s">
        <v>67</v>
      </c>
      <c r="BB52" s="53" t="s">
        <v>68</v>
      </c>
      <c r="BC52" s="53" t="s">
        <v>69</v>
      </c>
      <c r="BD52" s="54" t="s">
        <v>70</v>
      </c>
    </row>
    <row r="53" spans="1:90" s="1" customFormat="1" ht="10.8" customHeight="1">
      <c r="B53" s="29"/>
      <c r="AR53" s="29"/>
      <c r="AS53" s="55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0" s="5" customFormat="1" ht="32.4" customHeight="1">
      <c r="B54" s="56"/>
      <c r="C54" s="57" t="s">
        <v>71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263">
        <f>ROUND(AG55,2)</f>
        <v>0</v>
      </c>
      <c r="AH54" s="263"/>
      <c r="AI54" s="263"/>
      <c r="AJ54" s="263"/>
      <c r="AK54" s="263"/>
      <c r="AL54" s="263"/>
      <c r="AM54" s="263"/>
      <c r="AN54" s="264">
        <f>SUM(AG54,AT54)</f>
        <v>0</v>
      </c>
      <c r="AO54" s="264"/>
      <c r="AP54" s="264"/>
      <c r="AQ54" s="60" t="s">
        <v>3</v>
      </c>
      <c r="AR54" s="56"/>
      <c r="AS54" s="61">
        <f>ROUND(AS55,2)</f>
        <v>0</v>
      </c>
      <c r="AT54" s="62">
        <f>ROUND(SUM(AV54:AW54),2)</f>
        <v>0</v>
      </c>
      <c r="AU54" s="63">
        <f>ROUND(AU55,5)</f>
        <v>0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ROUND(AZ55,2)</f>
        <v>0</v>
      </c>
      <c r="BA54" s="62">
        <f>ROUND(BA55,2)</f>
        <v>0</v>
      </c>
      <c r="BB54" s="62">
        <f>ROUND(BB55,2)</f>
        <v>0</v>
      </c>
      <c r="BC54" s="62">
        <f>ROUND(BC55,2)</f>
        <v>0</v>
      </c>
      <c r="BD54" s="64">
        <f>ROUND(BD55,2)</f>
        <v>0</v>
      </c>
      <c r="BS54" s="65" t="s">
        <v>72</v>
      </c>
      <c r="BT54" s="65" t="s">
        <v>73</v>
      </c>
      <c r="BV54" s="65" t="s">
        <v>74</v>
      </c>
      <c r="BW54" s="65" t="s">
        <v>5</v>
      </c>
      <c r="BX54" s="65" t="s">
        <v>75</v>
      </c>
      <c r="CL54" s="65" t="s">
        <v>3</v>
      </c>
    </row>
    <row r="55" spans="1:90" s="6" customFormat="1" ht="24.75" customHeight="1">
      <c r="A55" s="66" t="s">
        <v>76</v>
      </c>
      <c r="B55" s="67"/>
      <c r="C55" s="68"/>
      <c r="D55" s="262" t="s">
        <v>15</v>
      </c>
      <c r="E55" s="262"/>
      <c r="F55" s="262"/>
      <c r="G55" s="262"/>
      <c r="H55" s="262"/>
      <c r="I55" s="69"/>
      <c r="J55" s="262" t="s">
        <v>18</v>
      </c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60">
        <f>'1512024 - Rekonstrukce po...'!J28</f>
        <v>0</v>
      </c>
      <c r="AH55" s="261"/>
      <c r="AI55" s="261"/>
      <c r="AJ55" s="261"/>
      <c r="AK55" s="261"/>
      <c r="AL55" s="261"/>
      <c r="AM55" s="261"/>
      <c r="AN55" s="260">
        <f>SUM(AG55,AT55)</f>
        <v>0</v>
      </c>
      <c r="AO55" s="261"/>
      <c r="AP55" s="261"/>
      <c r="AQ55" s="70" t="s">
        <v>77</v>
      </c>
      <c r="AR55" s="67"/>
      <c r="AS55" s="71">
        <v>0</v>
      </c>
      <c r="AT55" s="72">
        <f>ROUND(SUM(AV55:AW55),2)</f>
        <v>0</v>
      </c>
      <c r="AU55" s="73">
        <f>'1512024 - Rekonstrukce po...'!P83</f>
        <v>0</v>
      </c>
      <c r="AV55" s="72">
        <f>'1512024 - Rekonstrukce po...'!J31</f>
        <v>0</v>
      </c>
      <c r="AW55" s="72">
        <f>'1512024 - Rekonstrukce po...'!J32</f>
        <v>0</v>
      </c>
      <c r="AX55" s="72">
        <f>'1512024 - Rekonstrukce po...'!J33</f>
        <v>0</v>
      </c>
      <c r="AY55" s="72">
        <f>'1512024 - Rekonstrukce po...'!J34</f>
        <v>0</v>
      </c>
      <c r="AZ55" s="72">
        <f>'1512024 - Rekonstrukce po...'!F31</f>
        <v>0</v>
      </c>
      <c r="BA55" s="72">
        <f>'1512024 - Rekonstrukce po...'!F32</f>
        <v>0</v>
      </c>
      <c r="BB55" s="72">
        <f>'1512024 - Rekonstrukce po...'!F33</f>
        <v>0</v>
      </c>
      <c r="BC55" s="72">
        <f>'1512024 - Rekonstrukce po...'!F34</f>
        <v>0</v>
      </c>
      <c r="BD55" s="74">
        <f>'1512024 - Rekonstrukce po...'!F35</f>
        <v>0</v>
      </c>
      <c r="BT55" s="75" t="s">
        <v>78</v>
      </c>
      <c r="BU55" s="75" t="s">
        <v>79</v>
      </c>
      <c r="BV55" s="75" t="s">
        <v>74</v>
      </c>
      <c r="BW55" s="75" t="s">
        <v>5</v>
      </c>
      <c r="BX55" s="75" t="s">
        <v>75</v>
      </c>
      <c r="CL55" s="75" t="s">
        <v>3</v>
      </c>
    </row>
    <row r="56" spans="1:90" s="1" customFormat="1" ht="30" customHeight="1">
      <c r="B56" s="29"/>
      <c r="AR56" s="29"/>
    </row>
    <row r="57" spans="1:90" s="1" customFormat="1" ht="6.9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29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1512024 - Rekonstrukce p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1"/>
  <sheetViews>
    <sheetView showGridLines="0" tabSelected="1" topLeftCell="A108" workbookViewId="0">
      <selection activeCell="I187" sqref="I187"/>
    </sheetView>
  </sheetViews>
  <sheetFormatPr defaultRowHeight="10.199999999999999"/>
  <cols>
    <col min="1" max="1" width="8.28515625" style="215" customWidth="1"/>
    <col min="2" max="2" width="1.140625" style="215" customWidth="1"/>
    <col min="3" max="3" width="4.140625" style="215" customWidth="1"/>
    <col min="4" max="4" width="4.28515625" style="215" customWidth="1"/>
    <col min="5" max="5" width="17.140625" style="215" customWidth="1"/>
    <col min="6" max="6" width="100.85546875" style="215" customWidth="1"/>
    <col min="7" max="7" width="7.42578125" style="215" customWidth="1"/>
    <col min="8" max="8" width="14" style="215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1:46" ht="36.9" customHeight="1">
      <c r="L2" s="254" t="s">
        <v>6</v>
      </c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4" t="s">
        <v>5</v>
      </c>
    </row>
    <row r="3" spans="1:46" ht="6.9" customHeight="1">
      <c r="B3" s="216"/>
      <c r="C3" s="217"/>
      <c r="D3" s="217"/>
      <c r="E3" s="217"/>
      <c r="F3" s="217"/>
      <c r="G3" s="217"/>
      <c r="H3" s="217"/>
      <c r="I3" s="16"/>
      <c r="J3" s="16"/>
      <c r="K3" s="16"/>
      <c r="L3" s="17"/>
      <c r="AT3" s="14" t="s">
        <v>80</v>
      </c>
    </row>
    <row r="4" spans="1:46" ht="24.9" customHeight="1">
      <c r="B4" s="218"/>
      <c r="D4" s="219" t="s">
        <v>81</v>
      </c>
      <c r="L4" s="17"/>
      <c r="M4" s="76" t="s">
        <v>11</v>
      </c>
      <c r="AT4" s="14" t="s">
        <v>4</v>
      </c>
    </row>
    <row r="5" spans="1:46" ht="6.9" customHeight="1">
      <c r="B5" s="218"/>
      <c r="L5" s="17"/>
    </row>
    <row r="6" spans="1:46" s="1" customFormat="1" ht="12" customHeight="1">
      <c r="A6" s="117"/>
      <c r="B6" s="107"/>
      <c r="C6" s="117"/>
      <c r="D6" s="220" t="s">
        <v>17</v>
      </c>
      <c r="E6" s="117"/>
      <c r="F6" s="117"/>
      <c r="G6" s="117"/>
      <c r="H6" s="117"/>
      <c r="L6" s="29"/>
    </row>
    <row r="7" spans="1:46" s="1" customFormat="1" ht="16.5" customHeight="1">
      <c r="A7" s="117"/>
      <c r="B7" s="107"/>
      <c r="C7" s="117"/>
      <c r="D7" s="117"/>
      <c r="E7" s="292" t="s">
        <v>18</v>
      </c>
      <c r="F7" s="293"/>
      <c r="G7" s="293"/>
      <c r="H7" s="293"/>
      <c r="L7" s="29"/>
    </row>
    <row r="8" spans="1:46" s="1" customFormat="1">
      <c r="A8" s="117"/>
      <c r="B8" s="107"/>
      <c r="C8" s="117"/>
      <c r="D8" s="117"/>
      <c r="E8" s="117"/>
      <c r="F8" s="117"/>
      <c r="G8" s="117"/>
      <c r="H8" s="117"/>
      <c r="L8" s="29"/>
    </row>
    <row r="9" spans="1:46" s="1" customFormat="1" ht="12" customHeight="1">
      <c r="A9" s="117"/>
      <c r="B9" s="107"/>
      <c r="C9" s="117"/>
      <c r="D9" s="220" t="s">
        <v>19</v>
      </c>
      <c r="E9" s="117"/>
      <c r="F9" s="221" t="s">
        <v>3</v>
      </c>
      <c r="G9" s="117"/>
      <c r="H9" s="117"/>
      <c r="I9" s="24" t="s">
        <v>20</v>
      </c>
      <c r="J9" s="22" t="s">
        <v>3</v>
      </c>
      <c r="L9" s="29"/>
    </row>
    <row r="10" spans="1:46" s="1" customFormat="1" ht="12" customHeight="1">
      <c r="A10" s="117"/>
      <c r="B10" s="107"/>
      <c r="C10" s="117"/>
      <c r="D10" s="220" t="s">
        <v>21</v>
      </c>
      <c r="E10" s="117"/>
      <c r="F10" s="221" t="s">
        <v>22</v>
      </c>
      <c r="G10" s="117"/>
      <c r="H10" s="117"/>
      <c r="I10" s="24" t="s">
        <v>23</v>
      </c>
      <c r="J10" s="46" t="str">
        <f>'Rekapitulace stavby'!AN8</f>
        <v>18. 1. 2024</v>
      </c>
      <c r="L10" s="29"/>
    </row>
    <row r="11" spans="1:46" s="1" customFormat="1" ht="10.8" customHeight="1">
      <c r="A11" s="117"/>
      <c r="B11" s="107"/>
      <c r="C11" s="117"/>
      <c r="D11" s="117"/>
      <c r="E11" s="117"/>
      <c r="F11" s="117"/>
      <c r="G11" s="117"/>
      <c r="H11" s="117"/>
      <c r="L11" s="29"/>
    </row>
    <row r="12" spans="1:46" s="1" customFormat="1" ht="12" customHeight="1">
      <c r="A12" s="117"/>
      <c r="B12" s="107"/>
      <c r="C12" s="117"/>
      <c r="D12" s="220" t="s">
        <v>25</v>
      </c>
      <c r="E12" s="117"/>
      <c r="F12" s="117"/>
      <c r="G12" s="117"/>
      <c r="H12" s="117"/>
      <c r="I12" s="24" t="s">
        <v>26</v>
      </c>
      <c r="J12" s="22" t="s">
        <v>27</v>
      </c>
      <c r="L12" s="29"/>
    </row>
    <row r="13" spans="1:46" s="1" customFormat="1" ht="18" customHeight="1">
      <c r="A13" s="117"/>
      <c r="B13" s="107"/>
      <c r="C13" s="117"/>
      <c r="D13" s="117"/>
      <c r="E13" s="221" t="s">
        <v>28</v>
      </c>
      <c r="F13" s="117"/>
      <c r="G13" s="117"/>
      <c r="H13" s="117"/>
      <c r="I13" s="24" t="s">
        <v>29</v>
      </c>
      <c r="J13" s="22" t="s">
        <v>27</v>
      </c>
      <c r="L13" s="29"/>
    </row>
    <row r="14" spans="1:46" s="1" customFormat="1" ht="6.9" customHeight="1">
      <c r="A14" s="117"/>
      <c r="B14" s="107"/>
      <c r="C14" s="117"/>
      <c r="D14" s="117"/>
      <c r="E14" s="117"/>
      <c r="F14" s="117"/>
      <c r="G14" s="117"/>
      <c r="H14" s="117"/>
      <c r="L14" s="29"/>
    </row>
    <row r="15" spans="1:46" s="1" customFormat="1" ht="12" customHeight="1">
      <c r="A15" s="117"/>
      <c r="B15" s="107"/>
      <c r="C15" s="117"/>
      <c r="D15" s="220" t="s">
        <v>30</v>
      </c>
      <c r="E15" s="117"/>
      <c r="F15" s="117"/>
      <c r="G15" s="117"/>
      <c r="H15" s="117"/>
      <c r="I15" s="24" t="s">
        <v>26</v>
      </c>
      <c r="J15" s="25" t="str">
        <f>'Rekapitulace stavby'!AN13</f>
        <v>Vyplň údaj</v>
      </c>
      <c r="L15" s="29"/>
    </row>
    <row r="16" spans="1:46" s="1" customFormat="1" ht="18" customHeight="1">
      <c r="A16" s="117"/>
      <c r="B16" s="107"/>
      <c r="C16" s="117"/>
      <c r="D16" s="117"/>
      <c r="E16" s="294" t="str">
        <f>'Rekapitulace stavby'!E14</f>
        <v>Vyplň údaj</v>
      </c>
      <c r="F16" s="295"/>
      <c r="G16" s="295"/>
      <c r="H16" s="295"/>
      <c r="I16" s="24" t="s">
        <v>29</v>
      </c>
      <c r="J16" s="25" t="str">
        <f>'Rekapitulace stavby'!AN14</f>
        <v>Vyplň údaj</v>
      </c>
      <c r="L16" s="29"/>
    </row>
    <row r="17" spans="1:12" s="1" customFormat="1" ht="6.9" customHeight="1">
      <c r="A17" s="117"/>
      <c r="B17" s="107"/>
      <c r="C17" s="117"/>
      <c r="D17" s="117"/>
      <c r="E17" s="117"/>
      <c r="F17" s="117"/>
      <c r="G17" s="117"/>
      <c r="H17" s="117"/>
      <c r="L17" s="29"/>
    </row>
    <row r="18" spans="1:12" s="1" customFormat="1" ht="12" customHeight="1">
      <c r="A18" s="117"/>
      <c r="B18" s="107"/>
      <c r="C18" s="117"/>
      <c r="D18" s="220" t="s">
        <v>32</v>
      </c>
      <c r="E18" s="117"/>
      <c r="F18" s="117"/>
      <c r="G18" s="117"/>
      <c r="H18" s="117"/>
      <c r="I18" s="24" t="s">
        <v>26</v>
      </c>
      <c r="J18" s="22" t="s">
        <v>3</v>
      </c>
      <c r="L18" s="29"/>
    </row>
    <row r="19" spans="1:12" s="1" customFormat="1" ht="18" customHeight="1">
      <c r="A19" s="117"/>
      <c r="B19" s="107"/>
      <c r="C19" s="117"/>
      <c r="D19" s="117"/>
      <c r="E19" s="221" t="s">
        <v>33</v>
      </c>
      <c r="F19" s="117"/>
      <c r="G19" s="117"/>
      <c r="H19" s="117"/>
      <c r="I19" s="24" t="s">
        <v>29</v>
      </c>
      <c r="J19" s="22" t="s">
        <v>3</v>
      </c>
      <c r="L19" s="29"/>
    </row>
    <row r="20" spans="1:12" s="1" customFormat="1" ht="6.9" customHeight="1">
      <c r="A20" s="117"/>
      <c r="B20" s="107"/>
      <c r="C20" s="117"/>
      <c r="D20" s="117"/>
      <c r="E20" s="117"/>
      <c r="F20" s="117"/>
      <c r="G20" s="117"/>
      <c r="H20" s="117"/>
      <c r="L20" s="29"/>
    </row>
    <row r="21" spans="1:12" s="1" customFormat="1" ht="12" customHeight="1">
      <c r="A21" s="117"/>
      <c r="B21" s="107"/>
      <c r="C21" s="117"/>
      <c r="D21" s="220" t="s">
        <v>35</v>
      </c>
      <c r="E21" s="117"/>
      <c r="F21" s="117"/>
      <c r="G21" s="117"/>
      <c r="H21" s="117"/>
      <c r="I21" s="24" t="s">
        <v>26</v>
      </c>
      <c r="J21" s="22" t="s">
        <v>3</v>
      </c>
      <c r="L21" s="29"/>
    </row>
    <row r="22" spans="1:12" s="1" customFormat="1" ht="18" customHeight="1">
      <c r="A22" s="117"/>
      <c r="B22" s="107"/>
      <c r="C22" s="117"/>
      <c r="D22" s="117"/>
      <c r="E22" s="221" t="s">
        <v>36</v>
      </c>
      <c r="F22" s="117"/>
      <c r="G22" s="117"/>
      <c r="H22" s="117"/>
      <c r="I22" s="24" t="s">
        <v>29</v>
      </c>
      <c r="J22" s="22" t="s">
        <v>3</v>
      </c>
      <c r="L22" s="29"/>
    </row>
    <row r="23" spans="1:12" s="1" customFormat="1" ht="6.9" customHeight="1">
      <c r="A23" s="117"/>
      <c r="B23" s="107"/>
      <c r="C23" s="117"/>
      <c r="D23" s="117"/>
      <c r="E23" s="117"/>
      <c r="F23" s="117"/>
      <c r="G23" s="117"/>
      <c r="H23" s="117"/>
      <c r="L23" s="29"/>
    </row>
    <row r="24" spans="1:12" s="1" customFormat="1" ht="12" customHeight="1">
      <c r="A24" s="117"/>
      <c r="B24" s="107"/>
      <c r="C24" s="117"/>
      <c r="D24" s="220" t="s">
        <v>37</v>
      </c>
      <c r="E24" s="117"/>
      <c r="F24" s="117"/>
      <c r="G24" s="117"/>
      <c r="H24" s="117"/>
      <c r="L24" s="29"/>
    </row>
    <row r="25" spans="1:12" s="7" customFormat="1" ht="47.25" customHeight="1">
      <c r="A25" s="222"/>
      <c r="B25" s="223"/>
      <c r="C25" s="222"/>
      <c r="D25" s="222"/>
      <c r="E25" s="296" t="s">
        <v>38</v>
      </c>
      <c r="F25" s="296"/>
      <c r="G25" s="296"/>
      <c r="H25" s="296"/>
      <c r="L25" s="77"/>
    </row>
    <row r="26" spans="1:12" s="1" customFormat="1" ht="6.9" customHeight="1">
      <c r="A26" s="117"/>
      <c r="B26" s="107"/>
      <c r="C26" s="117"/>
      <c r="D26" s="117"/>
      <c r="E26" s="117"/>
      <c r="F26" s="117"/>
      <c r="G26" s="117"/>
      <c r="H26" s="117"/>
      <c r="L26" s="29"/>
    </row>
    <row r="27" spans="1:12" s="1" customFormat="1" ht="6.9" customHeight="1">
      <c r="A27" s="117"/>
      <c r="B27" s="107"/>
      <c r="C27" s="117"/>
      <c r="D27" s="224"/>
      <c r="E27" s="224"/>
      <c r="F27" s="224"/>
      <c r="G27" s="224"/>
      <c r="H27" s="224"/>
      <c r="I27" s="47"/>
      <c r="J27" s="47"/>
      <c r="K27" s="47"/>
      <c r="L27" s="29"/>
    </row>
    <row r="28" spans="1:12" s="1" customFormat="1" ht="25.35" customHeight="1">
      <c r="A28" s="117"/>
      <c r="B28" s="107"/>
      <c r="C28" s="117"/>
      <c r="D28" s="225" t="s">
        <v>39</v>
      </c>
      <c r="E28" s="117"/>
      <c r="F28" s="117"/>
      <c r="G28" s="117"/>
      <c r="H28" s="117"/>
      <c r="J28" s="59">
        <f>ROUND(J83, 2)</f>
        <v>0</v>
      </c>
      <c r="L28" s="29"/>
    </row>
    <row r="29" spans="1:12" s="1" customFormat="1" ht="6.9" customHeight="1">
      <c r="A29" s="117"/>
      <c r="B29" s="107"/>
      <c r="C29" s="117"/>
      <c r="D29" s="224"/>
      <c r="E29" s="224"/>
      <c r="F29" s="224"/>
      <c r="G29" s="224"/>
      <c r="H29" s="224"/>
      <c r="I29" s="47"/>
      <c r="J29" s="47"/>
      <c r="K29" s="47"/>
      <c r="L29" s="29"/>
    </row>
    <row r="30" spans="1:12" s="1" customFormat="1" ht="14.4" customHeight="1">
      <c r="A30" s="117"/>
      <c r="B30" s="107"/>
      <c r="C30" s="117"/>
      <c r="D30" s="117"/>
      <c r="E30" s="117"/>
      <c r="F30" s="226" t="s">
        <v>41</v>
      </c>
      <c r="G30" s="117"/>
      <c r="H30" s="117"/>
      <c r="I30" s="32" t="s">
        <v>40</v>
      </c>
      <c r="J30" s="32" t="s">
        <v>42</v>
      </c>
      <c r="L30" s="29"/>
    </row>
    <row r="31" spans="1:12" s="1" customFormat="1" ht="14.4" customHeight="1">
      <c r="A31" s="117"/>
      <c r="B31" s="107"/>
      <c r="C31" s="117"/>
      <c r="D31" s="227" t="s">
        <v>43</v>
      </c>
      <c r="E31" s="220" t="s">
        <v>44</v>
      </c>
      <c r="F31" s="228">
        <f>ROUND((SUM(BE83:BE260)),  2)</f>
        <v>0</v>
      </c>
      <c r="G31" s="117"/>
      <c r="H31" s="117"/>
      <c r="I31" s="79">
        <v>0.21</v>
      </c>
      <c r="J31" s="78">
        <f>ROUND(((SUM(BE83:BE260))*I31),  2)</f>
        <v>0</v>
      </c>
      <c r="L31" s="29"/>
    </row>
    <row r="32" spans="1:12" s="1" customFormat="1" ht="14.4" customHeight="1">
      <c r="A32" s="117"/>
      <c r="B32" s="107"/>
      <c r="C32" s="117"/>
      <c r="D32" s="117"/>
      <c r="E32" s="220" t="s">
        <v>45</v>
      </c>
      <c r="F32" s="228">
        <f>ROUND((SUM(BF83:BF260)),  2)</f>
        <v>0</v>
      </c>
      <c r="G32" s="117"/>
      <c r="H32" s="117"/>
      <c r="I32" s="79">
        <v>0.12</v>
      </c>
      <c r="J32" s="78">
        <f>ROUND(((SUM(BF83:BF260))*I32),  2)</f>
        <v>0</v>
      </c>
      <c r="L32" s="29"/>
    </row>
    <row r="33" spans="1:12" s="1" customFormat="1" ht="14.4" hidden="1" customHeight="1">
      <c r="A33" s="117"/>
      <c r="B33" s="107"/>
      <c r="C33" s="117"/>
      <c r="D33" s="117"/>
      <c r="E33" s="220" t="s">
        <v>46</v>
      </c>
      <c r="F33" s="228">
        <f>ROUND((SUM(BG83:BG260)),  2)</f>
        <v>0</v>
      </c>
      <c r="G33" s="117"/>
      <c r="H33" s="117"/>
      <c r="I33" s="79">
        <v>0.21</v>
      </c>
      <c r="J33" s="78">
        <f>0</f>
        <v>0</v>
      </c>
      <c r="L33" s="29"/>
    </row>
    <row r="34" spans="1:12" s="1" customFormat="1" ht="14.4" hidden="1" customHeight="1">
      <c r="A34" s="117"/>
      <c r="B34" s="107"/>
      <c r="C34" s="117"/>
      <c r="D34" s="117"/>
      <c r="E34" s="220" t="s">
        <v>47</v>
      </c>
      <c r="F34" s="228">
        <f>ROUND((SUM(BH83:BH260)),  2)</f>
        <v>0</v>
      </c>
      <c r="G34" s="117"/>
      <c r="H34" s="117"/>
      <c r="I34" s="79">
        <v>0.12</v>
      </c>
      <c r="J34" s="78">
        <f>0</f>
        <v>0</v>
      </c>
      <c r="L34" s="29"/>
    </row>
    <row r="35" spans="1:12" s="1" customFormat="1" ht="14.4" hidden="1" customHeight="1">
      <c r="A35" s="117"/>
      <c r="B35" s="107"/>
      <c r="C35" s="117"/>
      <c r="D35" s="117"/>
      <c r="E35" s="220" t="s">
        <v>48</v>
      </c>
      <c r="F35" s="228">
        <f>ROUND((SUM(BI83:BI260)),  2)</f>
        <v>0</v>
      </c>
      <c r="G35" s="117"/>
      <c r="H35" s="117"/>
      <c r="I35" s="79">
        <v>0</v>
      </c>
      <c r="J35" s="78">
        <f>0</f>
        <v>0</v>
      </c>
      <c r="L35" s="29"/>
    </row>
    <row r="36" spans="1:12" s="1" customFormat="1" ht="6.9" customHeight="1">
      <c r="A36" s="117"/>
      <c r="B36" s="107"/>
      <c r="C36" s="117"/>
      <c r="D36" s="117"/>
      <c r="E36" s="117"/>
      <c r="F36" s="117"/>
      <c r="G36" s="117"/>
      <c r="H36" s="117"/>
      <c r="L36" s="29"/>
    </row>
    <row r="37" spans="1:12" s="1" customFormat="1" ht="25.35" customHeight="1">
      <c r="A37" s="117"/>
      <c r="B37" s="107"/>
      <c r="C37" s="229"/>
      <c r="D37" s="230" t="s">
        <v>49</v>
      </c>
      <c r="E37" s="231"/>
      <c r="F37" s="231"/>
      <c r="G37" s="232" t="s">
        <v>50</v>
      </c>
      <c r="H37" s="233" t="s">
        <v>51</v>
      </c>
      <c r="I37" s="50"/>
      <c r="J37" s="81">
        <f>SUM(J28:J35)</f>
        <v>0</v>
      </c>
      <c r="K37" s="82"/>
      <c r="L37" s="29"/>
    </row>
    <row r="38" spans="1:12" s="1" customFormat="1" ht="14.4" customHeight="1">
      <c r="A38" s="117"/>
      <c r="B38" s="234"/>
      <c r="C38" s="235"/>
      <c r="D38" s="235"/>
      <c r="E38" s="235"/>
      <c r="F38" s="235"/>
      <c r="G38" s="235"/>
      <c r="H38" s="235"/>
      <c r="I38" s="39"/>
      <c r="J38" s="39"/>
      <c r="K38" s="39"/>
      <c r="L38" s="29"/>
    </row>
    <row r="42" spans="1:12" s="1" customFormat="1" ht="6.9" customHeight="1">
      <c r="A42" s="117"/>
      <c r="B42" s="236"/>
      <c r="C42" s="237"/>
      <c r="D42" s="237"/>
      <c r="E42" s="237"/>
      <c r="F42" s="237"/>
      <c r="G42" s="237"/>
      <c r="H42" s="237"/>
      <c r="I42" s="41"/>
      <c r="J42" s="41"/>
      <c r="K42" s="41"/>
      <c r="L42" s="29"/>
    </row>
    <row r="43" spans="1:12" s="1" customFormat="1" ht="24.9" customHeight="1">
      <c r="A43" s="117"/>
      <c r="B43" s="107"/>
      <c r="C43" s="219" t="s">
        <v>82</v>
      </c>
      <c r="D43" s="117"/>
      <c r="E43" s="117"/>
      <c r="F43" s="117"/>
      <c r="G43" s="117"/>
      <c r="H43" s="117"/>
      <c r="L43" s="29"/>
    </row>
    <row r="44" spans="1:12" s="1" customFormat="1" ht="6.9" customHeight="1">
      <c r="A44" s="117"/>
      <c r="B44" s="107"/>
      <c r="C44" s="117"/>
      <c r="D44" s="117"/>
      <c r="E44" s="117"/>
      <c r="F44" s="117"/>
      <c r="G44" s="117"/>
      <c r="H44" s="117"/>
      <c r="L44" s="29"/>
    </row>
    <row r="45" spans="1:12" s="1" customFormat="1" ht="12" customHeight="1">
      <c r="A45" s="117"/>
      <c r="B45" s="107"/>
      <c r="C45" s="220" t="s">
        <v>17</v>
      </c>
      <c r="D45" s="117"/>
      <c r="E45" s="117"/>
      <c r="F45" s="117"/>
      <c r="G45" s="117"/>
      <c r="H45" s="117"/>
      <c r="L45" s="29"/>
    </row>
    <row r="46" spans="1:12" s="1" customFormat="1" ht="16.5" customHeight="1">
      <c r="A46" s="117"/>
      <c r="B46" s="107"/>
      <c r="C46" s="117"/>
      <c r="D46" s="117"/>
      <c r="E46" s="292" t="str">
        <f>E7</f>
        <v>Rekonstrukce počítačové učebny GOA Orlová</v>
      </c>
      <c r="F46" s="293"/>
      <c r="G46" s="293"/>
      <c r="H46" s="293"/>
      <c r="L46" s="29"/>
    </row>
    <row r="47" spans="1:12" s="1" customFormat="1" ht="6.9" customHeight="1">
      <c r="A47" s="117"/>
      <c r="B47" s="107"/>
      <c r="C47" s="117"/>
      <c r="D47" s="117"/>
      <c r="E47" s="117"/>
      <c r="F47" s="117"/>
      <c r="G47" s="117"/>
      <c r="H47" s="117"/>
      <c r="L47" s="29"/>
    </row>
    <row r="48" spans="1:12" s="1" customFormat="1" ht="12" customHeight="1">
      <c r="A48" s="117"/>
      <c r="B48" s="107"/>
      <c r="C48" s="220" t="s">
        <v>21</v>
      </c>
      <c r="D48" s="117"/>
      <c r="E48" s="117"/>
      <c r="F48" s="221" t="str">
        <f>F10</f>
        <v xml:space="preserve">Orlová </v>
      </c>
      <c r="G48" s="117"/>
      <c r="H48" s="117"/>
      <c r="I48" s="24" t="s">
        <v>23</v>
      </c>
      <c r="J48" s="46" t="str">
        <f>IF(J10="","",J10)</f>
        <v>18. 1. 2024</v>
      </c>
      <c r="L48" s="29"/>
    </row>
    <row r="49" spans="1:47" s="1" customFormat="1" ht="6.9" customHeight="1">
      <c r="A49" s="117"/>
      <c r="B49" s="107"/>
      <c r="C49" s="117"/>
      <c r="D49" s="117"/>
      <c r="E49" s="117"/>
      <c r="F49" s="117"/>
      <c r="G49" s="117"/>
      <c r="H49" s="117"/>
      <c r="L49" s="29"/>
    </row>
    <row r="50" spans="1:47" s="1" customFormat="1" ht="15.15" customHeight="1">
      <c r="A50" s="117"/>
      <c r="B50" s="107"/>
      <c r="C50" s="220" t="s">
        <v>25</v>
      </c>
      <c r="D50" s="117"/>
      <c r="E50" s="117"/>
      <c r="F50" s="221" t="str">
        <f>E13</f>
        <v>Gymnázium a Obchodní akademie, Orlová</v>
      </c>
      <c r="G50" s="117"/>
      <c r="H50" s="117"/>
      <c r="I50" s="24" t="s">
        <v>32</v>
      </c>
      <c r="J50" s="27" t="str">
        <f>E19</f>
        <v>Ing.Patrik Maňák</v>
      </c>
      <c r="L50" s="29"/>
    </row>
    <row r="51" spans="1:47" s="1" customFormat="1" ht="15.15" customHeight="1">
      <c r="A51" s="117"/>
      <c r="B51" s="107"/>
      <c r="C51" s="220" t="s">
        <v>30</v>
      </c>
      <c r="D51" s="117"/>
      <c r="E51" s="117"/>
      <c r="F51" s="221" t="str">
        <f>IF(E16="","",E16)</f>
        <v>Vyplň údaj</v>
      </c>
      <c r="G51" s="117"/>
      <c r="H51" s="117"/>
      <c r="I51" s="24" t="s">
        <v>35</v>
      </c>
      <c r="J51" s="27" t="str">
        <f>E22</f>
        <v>Marek Ambrož</v>
      </c>
      <c r="L51" s="29"/>
    </row>
    <row r="52" spans="1:47" s="1" customFormat="1" ht="10.35" customHeight="1">
      <c r="A52" s="117"/>
      <c r="B52" s="107"/>
      <c r="C52" s="117"/>
      <c r="D52" s="117"/>
      <c r="E52" s="117"/>
      <c r="F52" s="117"/>
      <c r="G52" s="117"/>
      <c r="H52" s="117"/>
      <c r="L52" s="29"/>
    </row>
    <row r="53" spans="1:47" s="1" customFormat="1" ht="29.25" customHeight="1">
      <c r="A53" s="117"/>
      <c r="B53" s="107"/>
      <c r="C53" s="238" t="s">
        <v>83</v>
      </c>
      <c r="D53" s="229"/>
      <c r="E53" s="229"/>
      <c r="F53" s="229"/>
      <c r="G53" s="229"/>
      <c r="H53" s="229"/>
      <c r="I53" s="80"/>
      <c r="J53" s="83" t="s">
        <v>84</v>
      </c>
      <c r="K53" s="80"/>
      <c r="L53" s="29"/>
    </row>
    <row r="54" spans="1:47" s="1" customFormat="1" ht="10.35" customHeight="1">
      <c r="A54" s="117"/>
      <c r="B54" s="107"/>
      <c r="C54" s="117"/>
      <c r="D54" s="117"/>
      <c r="E54" s="117"/>
      <c r="F54" s="117"/>
      <c r="G54" s="117"/>
      <c r="H54" s="117"/>
      <c r="L54" s="29"/>
    </row>
    <row r="55" spans="1:47" s="1" customFormat="1" ht="22.8" customHeight="1">
      <c r="A55" s="117"/>
      <c r="B55" s="107"/>
      <c r="C55" s="239" t="s">
        <v>71</v>
      </c>
      <c r="D55" s="117"/>
      <c r="E55" s="117"/>
      <c r="F55" s="117"/>
      <c r="G55" s="117"/>
      <c r="H55" s="117"/>
      <c r="J55" s="59">
        <f>J83</f>
        <v>0</v>
      </c>
      <c r="L55" s="29"/>
      <c r="AU55" s="14" t="s">
        <v>85</v>
      </c>
    </row>
    <row r="56" spans="1:47" s="8" customFormat="1" ht="24.9" customHeight="1">
      <c r="A56" s="240"/>
      <c r="B56" s="241"/>
      <c r="C56" s="240"/>
      <c r="D56" s="242" t="s">
        <v>86</v>
      </c>
      <c r="E56" s="243"/>
      <c r="F56" s="243"/>
      <c r="G56" s="243"/>
      <c r="H56" s="243"/>
      <c r="I56" s="85"/>
      <c r="J56" s="86">
        <f>J84</f>
        <v>0</v>
      </c>
      <c r="L56" s="84"/>
    </row>
    <row r="57" spans="1:47" s="9" customFormat="1" ht="19.95" customHeight="1">
      <c r="A57" s="244"/>
      <c r="B57" s="245"/>
      <c r="C57" s="244"/>
      <c r="D57" s="246" t="s">
        <v>87</v>
      </c>
      <c r="E57" s="247"/>
      <c r="F57" s="247"/>
      <c r="G57" s="247"/>
      <c r="H57" s="247"/>
      <c r="I57" s="88"/>
      <c r="J57" s="89">
        <f>J85</f>
        <v>0</v>
      </c>
      <c r="L57" s="87"/>
    </row>
    <row r="58" spans="1:47" s="9" customFormat="1" ht="19.95" customHeight="1">
      <c r="A58" s="244"/>
      <c r="B58" s="245"/>
      <c r="C58" s="244"/>
      <c r="D58" s="246" t="s">
        <v>88</v>
      </c>
      <c r="E58" s="247"/>
      <c r="F58" s="247"/>
      <c r="G58" s="247"/>
      <c r="H58" s="247"/>
      <c r="I58" s="88"/>
      <c r="J58" s="89">
        <f>J147</f>
        <v>0</v>
      </c>
      <c r="L58" s="87"/>
    </row>
    <row r="59" spans="1:47" s="8" customFormat="1" ht="24.9" customHeight="1">
      <c r="A59" s="240"/>
      <c r="B59" s="241"/>
      <c r="C59" s="240"/>
      <c r="D59" s="242" t="s">
        <v>89</v>
      </c>
      <c r="E59" s="243"/>
      <c r="F59" s="243"/>
      <c r="G59" s="243"/>
      <c r="H59" s="243"/>
      <c r="I59" s="85"/>
      <c r="J59" s="86">
        <f>J236</f>
        <v>0</v>
      </c>
      <c r="L59" s="84"/>
    </row>
    <row r="60" spans="1:47" s="8" customFormat="1" ht="24.9" customHeight="1">
      <c r="A60" s="240"/>
      <c r="B60" s="241"/>
      <c r="C60" s="240"/>
      <c r="D60" s="242" t="s">
        <v>90</v>
      </c>
      <c r="E60" s="243"/>
      <c r="F60" s="243"/>
      <c r="G60" s="243"/>
      <c r="H60" s="243"/>
      <c r="I60" s="85"/>
      <c r="J60" s="86">
        <f>J241</f>
        <v>0</v>
      </c>
      <c r="L60" s="84"/>
    </row>
    <row r="61" spans="1:47" s="9" customFormat="1" ht="19.95" customHeight="1">
      <c r="A61" s="244"/>
      <c r="B61" s="245"/>
      <c r="C61" s="244"/>
      <c r="D61" s="246" t="s">
        <v>91</v>
      </c>
      <c r="E61" s="247"/>
      <c r="F61" s="247"/>
      <c r="G61" s="247"/>
      <c r="H61" s="247"/>
      <c r="I61" s="88"/>
      <c r="J61" s="89">
        <f>J242</f>
        <v>0</v>
      </c>
      <c r="L61" s="87"/>
    </row>
    <row r="62" spans="1:47" s="9" customFormat="1" ht="19.95" customHeight="1">
      <c r="A62" s="244"/>
      <c r="B62" s="245"/>
      <c r="C62" s="244"/>
      <c r="D62" s="246" t="s">
        <v>92</v>
      </c>
      <c r="E62" s="247"/>
      <c r="F62" s="247"/>
      <c r="G62" s="247"/>
      <c r="H62" s="247"/>
      <c r="I62" s="88"/>
      <c r="J62" s="89">
        <f>J245</f>
        <v>0</v>
      </c>
      <c r="L62" s="87"/>
    </row>
    <row r="63" spans="1:47" s="9" customFormat="1" ht="19.95" customHeight="1">
      <c r="A63" s="244"/>
      <c r="B63" s="245"/>
      <c r="C63" s="244"/>
      <c r="D63" s="246" t="s">
        <v>93</v>
      </c>
      <c r="E63" s="247"/>
      <c r="F63" s="247"/>
      <c r="G63" s="247"/>
      <c r="H63" s="247"/>
      <c r="I63" s="88"/>
      <c r="J63" s="89">
        <f>J248</f>
        <v>0</v>
      </c>
      <c r="L63" s="87"/>
    </row>
    <row r="64" spans="1:47" s="9" customFormat="1" ht="19.95" customHeight="1">
      <c r="A64" s="244"/>
      <c r="B64" s="245"/>
      <c r="C64" s="244"/>
      <c r="D64" s="246" t="s">
        <v>94</v>
      </c>
      <c r="E64" s="247"/>
      <c r="F64" s="247"/>
      <c r="G64" s="247"/>
      <c r="H64" s="247"/>
      <c r="I64" s="88"/>
      <c r="J64" s="89">
        <f>J253</f>
        <v>0</v>
      </c>
      <c r="L64" s="87"/>
    </row>
    <row r="65" spans="1:12" s="9" customFormat="1" ht="19.95" customHeight="1">
      <c r="A65" s="244"/>
      <c r="B65" s="245"/>
      <c r="C65" s="244"/>
      <c r="D65" s="246" t="s">
        <v>95</v>
      </c>
      <c r="E65" s="247"/>
      <c r="F65" s="247"/>
      <c r="G65" s="247"/>
      <c r="H65" s="247"/>
      <c r="I65" s="88"/>
      <c r="J65" s="89">
        <f>J258</f>
        <v>0</v>
      </c>
      <c r="L65" s="87"/>
    </row>
    <row r="66" spans="1:12" s="1" customFormat="1" ht="21.75" customHeight="1">
      <c r="A66" s="117"/>
      <c r="B66" s="107"/>
      <c r="C66" s="117"/>
      <c r="D66" s="117"/>
      <c r="E66" s="117"/>
      <c r="F66" s="117"/>
      <c r="G66" s="117"/>
      <c r="H66" s="117"/>
      <c r="L66" s="29"/>
    </row>
    <row r="67" spans="1:12" s="1" customFormat="1" ht="6.9" customHeight="1">
      <c r="A67" s="117"/>
      <c r="B67" s="234"/>
      <c r="C67" s="235"/>
      <c r="D67" s="235"/>
      <c r="E67" s="235"/>
      <c r="F67" s="235"/>
      <c r="G67" s="235"/>
      <c r="H67" s="235"/>
      <c r="I67" s="39"/>
      <c r="J67" s="39"/>
      <c r="K67" s="39"/>
      <c r="L67" s="29"/>
    </row>
    <row r="71" spans="1:12" s="1" customFormat="1" ht="6.9" customHeight="1">
      <c r="A71" s="117"/>
      <c r="B71" s="236"/>
      <c r="C71" s="237"/>
      <c r="D71" s="237"/>
      <c r="E71" s="237"/>
      <c r="F71" s="237"/>
      <c r="G71" s="237"/>
      <c r="H71" s="237"/>
      <c r="I71" s="41"/>
      <c r="J71" s="41"/>
      <c r="K71" s="41"/>
      <c r="L71" s="29"/>
    </row>
    <row r="72" spans="1:12" s="1" customFormat="1" ht="24.9" customHeight="1">
      <c r="A72" s="117"/>
      <c r="B72" s="107"/>
      <c r="C72" s="219" t="s">
        <v>96</v>
      </c>
      <c r="D72" s="117"/>
      <c r="E72" s="117"/>
      <c r="F72" s="117"/>
      <c r="G72" s="117"/>
      <c r="H72" s="117"/>
      <c r="L72" s="29"/>
    </row>
    <row r="73" spans="1:12" s="1" customFormat="1" ht="6.9" customHeight="1">
      <c r="A73" s="117"/>
      <c r="B73" s="107"/>
      <c r="C73" s="117"/>
      <c r="D73" s="117"/>
      <c r="E73" s="117"/>
      <c r="F73" s="117"/>
      <c r="G73" s="117"/>
      <c r="H73" s="117"/>
      <c r="L73" s="29"/>
    </row>
    <row r="74" spans="1:12" s="1" customFormat="1" ht="12" customHeight="1">
      <c r="A74" s="117"/>
      <c r="B74" s="107"/>
      <c r="C74" s="220" t="s">
        <v>17</v>
      </c>
      <c r="D74" s="117"/>
      <c r="E74" s="117"/>
      <c r="F74" s="117"/>
      <c r="G74" s="117"/>
      <c r="H74" s="117"/>
      <c r="L74" s="29"/>
    </row>
    <row r="75" spans="1:12" s="1" customFormat="1" ht="16.5" customHeight="1">
      <c r="A75" s="117"/>
      <c r="B75" s="107"/>
      <c r="C75" s="117"/>
      <c r="D75" s="117"/>
      <c r="E75" s="292" t="str">
        <f>E7</f>
        <v>Rekonstrukce počítačové učebny GOA Orlová</v>
      </c>
      <c r="F75" s="293"/>
      <c r="G75" s="293"/>
      <c r="H75" s="293"/>
      <c r="L75" s="29"/>
    </row>
    <row r="76" spans="1:12" s="1" customFormat="1" ht="6.9" customHeight="1">
      <c r="A76" s="117"/>
      <c r="B76" s="107"/>
      <c r="C76" s="117"/>
      <c r="D76" s="117"/>
      <c r="E76" s="117"/>
      <c r="F76" s="117"/>
      <c r="G76" s="117"/>
      <c r="H76" s="117"/>
      <c r="L76" s="29"/>
    </row>
    <row r="77" spans="1:12" s="1" customFormat="1" ht="12" customHeight="1">
      <c r="A77" s="117"/>
      <c r="B77" s="107"/>
      <c r="C77" s="220" t="s">
        <v>21</v>
      </c>
      <c r="D77" s="117"/>
      <c r="E77" s="117"/>
      <c r="F77" s="221" t="str">
        <f>F10</f>
        <v xml:space="preserve">Orlová </v>
      </c>
      <c r="G77" s="117"/>
      <c r="H77" s="117"/>
      <c r="I77" s="24" t="s">
        <v>23</v>
      </c>
      <c r="J77" s="46" t="str">
        <f>IF(J10="","",J10)</f>
        <v>18. 1. 2024</v>
      </c>
      <c r="L77" s="29"/>
    </row>
    <row r="78" spans="1:12" s="1" customFormat="1" ht="6.9" customHeight="1">
      <c r="A78" s="117"/>
      <c r="B78" s="107"/>
      <c r="C78" s="117"/>
      <c r="D78" s="117"/>
      <c r="E78" s="117"/>
      <c r="F78" s="117"/>
      <c r="G78" s="117"/>
      <c r="H78" s="117"/>
      <c r="L78" s="29"/>
    </row>
    <row r="79" spans="1:12" s="1" customFormat="1" ht="15.15" customHeight="1">
      <c r="A79" s="117"/>
      <c r="B79" s="107"/>
      <c r="C79" s="220" t="s">
        <v>25</v>
      </c>
      <c r="D79" s="117"/>
      <c r="E79" s="117"/>
      <c r="F79" s="221" t="str">
        <f>E13</f>
        <v>Gymnázium a Obchodní akademie, Orlová</v>
      </c>
      <c r="G79" s="117"/>
      <c r="H79" s="117"/>
      <c r="I79" s="24" t="s">
        <v>32</v>
      </c>
      <c r="J79" s="27" t="str">
        <f>E19</f>
        <v>Ing.Patrik Maňák</v>
      </c>
      <c r="L79" s="29"/>
    </row>
    <row r="80" spans="1:12" s="1" customFormat="1" ht="15.15" customHeight="1">
      <c r="A80" s="117"/>
      <c r="B80" s="107"/>
      <c r="C80" s="220" t="s">
        <v>30</v>
      </c>
      <c r="D80" s="117"/>
      <c r="E80" s="117"/>
      <c r="F80" s="221" t="str">
        <f>IF(E16="","",E16)</f>
        <v>Vyplň údaj</v>
      </c>
      <c r="G80" s="117"/>
      <c r="H80" s="117"/>
      <c r="I80" s="24" t="s">
        <v>35</v>
      </c>
      <c r="J80" s="27" t="str">
        <f>E22</f>
        <v>Marek Ambrož</v>
      </c>
      <c r="L80" s="29"/>
    </row>
    <row r="81" spans="1:65" s="1" customFormat="1" ht="10.35" customHeight="1">
      <c r="A81" s="117"/>
      <c r="B81" s="107"/>
      <c r="C81" s="117"/>
      <c r="D81" s="117"/>
      <c r="E81" s="117"/>
      <c r="F81" s="117"/>
      <c r="G81" s="117"/>
      <c r="H81" s="117"/>
      <c r="L81" s="29"/>
    </row>
    <row r="82" spans="1:65" s="10" customFormat="1" ht="29.25" customHeight="1">
      <c r="A82" s="248"/>
      <c r="B82" s="249"/>
      <c r="C82" s="250" t="s">
        <v>97</v>
      </c>
      <c r="D82" s="251" t="s">
        <v>58</v>
      </c>
      <c r="E82" s="251" t="s">
        <v>54</v>
      </c>
      <c r="F82" s="251" t="s">
        <v>55</v>
      </c>
      <c r="G82" s="251" t="s">
        <v>98</v>
      </c>
      <c r="H82" s="251" t="s">
        <v>99</v>
      </c>
      <c r="I82" s="91" t="s">
        <v>100</v>
      </c>
      <c r="J82" s="91" t="s">
        <v>84</v>
      </c>
      <c r="K82" s="92" t="s">
        <v>101</v>
      </c>
      <c r="L82" s="90"/>
      <c r="M82" s="52" t="s">
        <v>3</v>
      </c>
      <c r="N82" s="53" t="s">
        <v>43</v>
      </c>
      <c r="O82" s="53" t="s">
        <v>102</v>
      </c>
      <c r="P82" s="53" t="s">
        <v>103</v>
      </c>
      <c r="Q82" s="53" t="s">
        <v>104</v>
      </c>
      <c r="R82" s="53" t="s">
        <v>105</v>
      </c>
      <c r="S82" s="53" t="s">
        <v>106</v>
      </c>
      <c r="T82" s="54" t="s">
        <v>107</v>
      </c>
    </row>
    <row r="83" spans="1:65" s="1" customFormat="1" ht="22.8" customHeight="1">
      <c r="A83" s="117"/>
      <c r="B83" s="107"/>
      <c r="C83" s="252" t="s">
        <v>108</v>
      </c>
      <c r="D83" s="117"/>
      <c r="E83" s="117"/>
      <c r="F83" s="117"/>
      <c r="G83" s="117"/>
      <c r="H83" s="117"/>
      <c r="J83" s="93">
        <f>BK83</f>
        <v>0</v>
      </c>
      <c r="L83" s="29"/>
      <c r="M83" s="55"/>
      <c r="N83" s="47"/>
      <c r="O83" s="47"/>
      <c r="P83" s="94">
        <f>P84+P236+P241</f>
        <v>0</v>
      </c>
      <c r="Q83" s="47"/>
      <c r="R83" s="94">
        <f>R84+R236+R241</f>
        <v>0.37231999999999998</v>
      </c>
      <c r="S83" s="47"/>
      <c r="T83" s="95">
        <f>T84+T236+T241</f>
        <v>0</v>
      </c>
      <c r="AT83" s="14" t="s">
        <v>72</v>
      </c>
      <c r="AU83" s="14" t="s">
        <v>85</v>
      </c>
      <c r="BK83" s="96">
        <f>BK84+BK236+BK241</f>
        <v>0</v>
      </c>
    </row>
    <row r="84" spans="1:65" s="11" customFormat="1" ht="25.95" customHeight="1">
      <c r="A84" s="99"/>
      <c r="B84" s="253"/>
      <c r="C84" s="305"/>
      <c r="D84" s="306" t="s">
        <v>72</v>
      </c>
      <c r="E84" s="307" t="s">
        <v>109</v>
      </c>
      <c r="F84" s="307" t="s">
        <v>110</v>
      </c>
      <c r="G84" s="305"/>
      <c r="H84" s="305"/>
      <c r="I84" s="99"/>
      <c r="J84" s="100">
        <f>BK84</f>
        <v>0</v>
      </c>
      <c r="L84" s="97"/>
      <c r="M84" s="101"/>
      <c r="P84" s="102">
        <f>P85+P147</f>
        <v>0</v>
      </c>
      <c r="R84" s="102">
        <f>R85+R147</f>
        <v>0.37231999999999998</v>
      </c>
      <c r="T84" s="103">
        <f>T85+T147</f>
        <v>0</v>
      </c>
      <c r="AR84" s="98" t="s">
        <v>80</v>
      </c>
      <c r="AT84" s="104" t="s">
        <v>72</v>
      </c>
      <c r="AU84" s="104" t="s">
        <v>73</v>
      </c>
      <c r="AY84" s="98" t="s">
        <v>111</v>
      </c>
      <c r="BK84" s="105">
        <f>BK85+BK147</f>
        <v>0</v>
      </c>
    </row>
    <row r="85" spans="1:65" s="11" customFormat="1" ht="22.8" customHeight="1">
      <c r="A85" s="99"/>
      <c r="B85" s="253"/>
      <c r="C85" s="305"/>
      <c r="D85" s="306" t="s">
        <v>72</v>
      </c>
      <c r="E85" s="308" t="s">
        <v>112</v>
      </c>
      <c r="F85" s="308" t="s">
        <v>113</v>
      </c>
      <c r="G85" s="305"/>
      <c r="H85" s="305"/>
      <c r="I85" s="99"/>
      <c r="J85" s="106">
        <f>BK85</f>
        <v>0</v>
      </c>
      <c r="L85" s="97"/>
      <c r="M85" s="101"/>
      <c r="P85" s="102">
        <f>SUM(P86:P146)</f>
        <v>0</v>
      </c>
      <c r="R85" s="102">
        <f>SUM(R86:R146)</f>
        <v>0.11631999999999998</v>
      </c>
      <c r="T85" s="103">
        <f>SUM(T86:T146)</f>
        <v>0</v>
      </c>
      <c r="AR85" s="98" t="s">
        <v>80</v>
      </c>
      <c r="AT85" s="104" t="s">
        <v>72</v>
      </c>
      <c r="AU85" s="104" t="s">
        <v>78</v>
      </c>
      <c r="AY85" s="98" t="s">
        <v>111</v>
      </c>
      <c r="BK85" s="105">
        <f>SUM(BK86:BK146)</f>
        <v>0</v>
      </c>
    </row>
    <row r="86" spans="1:65" s="1" customFormat="1" ht="16.5" customHeight="1">
      <c r="A86" s="117"/>
      <c r="B86" s="107"/>
      <c r="C86" s="309" t="s">
        <v>114</v>
      </c>
      <c r="D86" s="309" t="s">
        <v>115</v>
      </c>
      <c r="E86" s="310" t="s">
        <v>116</v>
      </c>
      <c r="F86" s="311" t="s">
        <v>117</v>
      </c>
      <c r="G86" s="312" t="s">
        <v>118</v>
      </c>
      <c r="H86" s="313">
        <v>3</v>
      </c>
      <c r="I86" s="109"/>
      <c r="J86" s="110">
        <f>ROUND(I86*H86,2)</f>
        <v>0</v>
      </c>
      <c r="K86" s="108" t="s">
        <v>119</v>
      </c>
      <c r="L86" s="29"/>
      <c r="M86" s="111" t="s">
        <v>3</v>
      </c>
      <c r="N86" s="112" t="s">
        <v>44</v>
      </c>
      <c r="P86" s="113">
        <f>O86*H86</f>
        <v>0</v>
      </c>
      <c r="Q86" s="113">
        <v>0</v>
      </c>
      <c r="R86" s="113">
        <f>Q86*H86</f>
        <v>0</v>
      </c>
      <c r="S86" s="113">
        <v>0</v>
      </c>
      <c r="T86" s="114">
        <f>S86*H86</f>
        <v>0</v>
      </c>
      <c r="AR86" s="115" t="s">
        <v>120</v>
      </c>
      <c r="AT86" s="115" t="s">
        <v>115</v>
      </c>
      <c r="AU86" s="115" t="s">
        <v>80</v>
      </c>
      <c r="AY86" s="14" t="s">
        <v>111</v>
      </c>
      <c r="BE86" s="116">
        <f>IF(N86="základní",J86,0)</f>
        <v>0</v>
      </c>
      <c r="BF86" s="116">
        <f>IF(N86="snížená",J86,0)</f>
        <v>0</v>
      </c>
      <c r="BG86" s="116">
        <f>IF(N86="zákl. přenesená",J86,0)</f>
        <v>0</v>
      </c>
      <c r="BH86" s="116">
        <f>IF(N86="sníž. přenesená",J86,0)</f>
        <v>0</v>
      </c>
      <c r="BI86" s="116">
        <f>IF(N86="nulová",J86,0)</f>
        <v>0</v>
      </c>
      <c r="BJ86" s="14" t="s">
        <v>78</v>
      </c>
      <c r="BK86" s="116">
        <f>ROUND(I86*H86,2)</f>
        <v>0</v>
      </c>
      <c r="BL86" s="14" t="s">
        <v>120</v>
      </c>
      <c r="BM86" s="115" t="s">
        <v>121</v>
      </c>
    </row>
    <row r="87" spans="1:65" s="1" customFormat="1">
      <c r="A87" s="117"/>
      <c r="B87" s="107"/>
      <c r="C87" s="314"/>
      <c r="D87" s="315" t="s">
        <v>122</v>
      </c>
      <c r="E87" s="314"/>
      <c r="F87" s="316" t="s">
        <v>123</v>
      </c>
      <c r="G87" s="314"/>
      <c r="H87" s="314"/>
      <c r="I87" s="117"/>
      <c r="L87" s="29"/>
      <c r="M87" s="118"/>
      <c r="T87" s="49"/>
      <c r="AT87" s="14" t="s">
        <v>122</v>
      </c>
      <c r="AU87" s="14" t="s">
        <v>80</v>
      </c>
    </row>
    <row r="88" spans="1:65" s="1" customFormat="1" ht="16.5" customHeight="1">
      <c r="A88" s="117"/>
      <c r="B88" s="107"/>
      <c r="C88" s="317" t="s">
        <v>124</v>
      </c>
      <c r="D88" s="317" t="s">
        <v>125</v>
      </c>
      <c r="E88" s="318" t="s">
        <v>126</v>
      </c>
      <c r="F88" s="319" t="s">
        <v>127</v>
      </c>
      <c r="G88" s="320" t="s">
        <v>118</v>
      </c>
      <c r="H88" s="321">
        <v>2</v>
      </c>
      <c r="I88" s="120"/>
      <c r="J88" s="121">
        <f>ROUND(I88*H88,2)</f>
        <v>0</v>
      </c>
      <c r="K88" s="119" t="s">
        <v>3</v>
      </c>
      <c r="L88" s="122"/>
      <c r="M88" s="123" t="s">
        <v>3</v>
      </c>
      <c r="N88" s="124" t="s">
        <v>44</v>
      </c>
      <c r="P88" s="113">
        <f>O88*H88</f>
        <v>0</v>
      </c>
      <c r="Q88" s="113">
        <v>0</v>
      </c>
      <c r="R88" s="113">
        <f>Q88*H88</f>
        <v>0</v>
      </c>
      <c r="S88" s="113">
        <v>0</v>
      </c>
      <c r="T88" s="114">
        <f>S88*H88</f>
        <v>0</v>
      </c>
      <c r="AR88" s="115" t="s">
        <v>128</v>
      </c>
      <c r="AT88" s="115" t="s">
        <v>125</v>
      </c>
      <c r="AU88" s="115" t="s">
        <v>80</v>
      </c>
      <c r="AY88" s="14" t="s">
        <v>111</v>
      </c>
      <c r="BE88" s="116">
        <f>IF(N88="základní",J88,0)</f>
        <v>0</v>
      </c>
      <c r="BF88" s="116">
        <f>IF(N88="snížená",J88,0)</f>
        <v>0</v>
      </c>
      <c r="BG88" s="116">
        <f>IF(N88="zákl. přenesená",J88,0)</f>
        <v>0</v>
      </c>
      <c r="BH88" s="116">
        <f>IF(N88="sníž. přenesená",J88,0)</f>
        <v>0</v>
      </c>
      <c r="BI88" s="116">
        <f>IF(N88="nulová",J88,0)</f>
        <v>0</v>
      </c>
      <c r="BJ88" s="14" t="s">
        <v>78</v>
      </c>
      <c r="BK88" s="116">
        <f>ROUND(I88*H88,2)</f>
        <v>0</v>
      </c>
      <c r="BL88" s="14" t="s">
        <v>120</v>
      </c>
      <c r="BM88" s="115" t="s">
        <v>129</v>
      </c>
    </row>
    <row r="89" spans="1:65" s="1" customFormat="1" ht="16.5" customHeight="1">
      <c r="A89" s="117"/>
      <c r="B89" s="107"/>
      <c r="C89" s="317" t="s">
        <v>130</v>
      </c>
      <c r="D89" s="317" t="s">
        <v>125</v>
      </c>
      <c r="E89" s="318" t="s">
        <v>131</v>
      </c>
      <c r="F89" s="319" t="s">
        <v>132</v>
      </c>
      <c r="G89" s="320" t="s">
        <v>118</v>
      </c>
      <c r="H89" s="321">
        <v>1</v>
      </c>
      <c r="I89" s="120"/>
      <c r="J89" s="121">
        <f>ROUND(I89*H89,2)</f>
        <v>0</v>
      </c>
      <c r="K89" s="119" t="s">
        <v>3</v>
      </c>
      <c r="L89" s="122"/>
      <c r="M89" s="123" t="s">
        <v>3</v>
      </c>
      <c r="N89" s="124" t="s">
        <v>44</v>
      </c>
      <c r="P89" s="113">
        <f>O89*H89</f>
        <v>0</v>
      </c>
      <c r="Q89" s="113">
        <v>0</v>
      </c>
      <c r="R89" s="113">
        <f>Q89*H89</f>
        <v>0</v>
      </c>
      <c r="S89" s="113">
        <v>0</v>
      </c>
      <c r="T89" s="114">
        <f>S89*H89</f>
        <v>0</v>
      </c>
      <c r="AR89" s="115" t="s">
        <v>128</v>
      </c>
      <c r="AT89" s="115" t="s">
        <v>125</v>
      </c>
      <c r="AU89" s="115" t="s">
        <v>80</v>
      </c>
      <c r="AY89" s="14" t="s">
        <v>111</v>
      </c>
      <c r="BE89" s="116">
        <f>IF(N89="základní",J89,0)</f>
        <v>0</v>
      </c>
      <c r="BF89" s="116">
        <f>IF(N89="snížená",J89,0)</f>
        <v>0</v>
      </c>
      <c r="BG89" s="116">
        <f>IF(N89="zákl. přenesená",J89,0)</f>
        <v>0</v>
      </c>
      <c r="BH89" s="116">
        <f>IF(N89="sníž. přenesená",J89,0)</f>
        <v>0</v>
      </c>
      <c r="BI89" s="116">
        <f>IF(N89="nulová",J89,0)</f>
        <v>0</v>
      </c>
      <c r="BJ89" s="14" t="s">
        <v>78</v>
      </c>
      <c r="BK89" s="116">
        <f>ROUND(I89*H89,2)</f>
        <v>0</v>
      </c>
      <c r="BL89" s="14" t="s">
        <v>120</v>
      </c>
      <c r="BM89" s="115" t="s">
        <v>133</v>
      </c>
    </row>
    <row r="90" spans="1:65" s="1" customFormat="1" ht="24.15" customHeight="1">
      <c r="A90" s="117"/>
      <c r="B90" s="107"/>
      <c r="C90" s="309" t="s">
        <v>134</v>
      </c>
      <c r="D90" s="309" t="s">
        <v>115</v>
      </c>
      <c r="E90" s="310" t="s">
        <v>135</v>
      </c>
      <c r="F90" s="311" t="s">
        <v>136</v>
      </c>
      <c r="G90" s="312" t="s">
        <v>118</v>
      </c>
      <c r="H90" s="313">
        <v>10</v>
      </c>
      <c r="I90" s="109"/>
      <c r="J90" s="110">
        <f>ROUND(I90*H90,2)</f>
        <v>0</v>
      </c>
      <c r="K90" s="108" t="s">
        <v>119</v>
      </c>
      <c r="L90" s="29"/>
      <c r="M90" s="111" t="s">
        <v>3</v>
      </c>
      <c r="N90" s="112" t="s">
        <v>44</v>
      </c>
      <c r="P90" s="113">
        <f>O90*H90</f>
        <v>0</v>
      </c>
      <c r="Q90" s="113">
        <v>0</v>
      </c>
      <c r="R90" s="113">
        <f>Q90*H90</f>
        <v>0</v>
      </c>
      <c r="S90" s="113">
        <v>0</v>
      </c>
      <c r="T90" s="114">
        <f>S90*H90</f>
        <v>0</v>
      </c>
      <c r="AR90" s="115" t="s">
        <v>120</v>
      </c>
      <c r="AT90" s="115" t="s">
        <v>115</v>
      </c>
      <c r="AU90" s="115" t="s">
        <v>80</v>
      </c>
      <c r="AY90" s="14" t="s">
        <v>111</v>
      </c>
      <c r="BE90" s="116">
        <f>IF(N90="základní",J90,0)</f>
        <v>0</v>
      </c>
      <c r="BF90" s="116">
        <f>IF(N90="snížená",J90,0)</f>
        <v>0</v>
      </c>
      <c r="BG90" s="116">
        <f>IF(N90="zákl. přenesená",J90,0)</f>
        <v>0</v>
      </c>
      <c r="BH90" s="116">
        <f>IF(N90="sníž. přenesená",J90,0)</f>
        <v>0</v>
      </c>
      <c r="BI90" s="116">
        <f>IF(N90="nulová",J90,0)</f>
        <v>0</v>
      </c>
      <c r="BJ90" s="14" t="s">
        <v>78</v>
      </c>
      <c r="BK90" s="116">
        <f>ROUND(I90*H90,2)</f>
        <v>0</v>
      </c>
      <c r="BL90" s="14" t="s">
        <v>120</v>
      </c>
      <c r="BM90" s="115" t="s">
        <v>137</v>
      </c>
    </row>
    <row r="91" spans="1:65" s="1" customFormat="1">
      <c r="A91" s="117"/>
      <c r="B91" s="107"/>
      <c r="C91" s="314"/>
      <c r="D91" s="315" t="s">
        <v>122</v>
      </c>
      <c r="E91" s="314"/>
      <c r="F91" s="316" t="s">
        <v>138</v>
      </c>
      <c r="G91" s="314"/>
      <c r="H91" s="314"/>
      <c r="I91" s="117"/>
      <c r="L91" s="29"/>
      <c r="M91" s="118"/>
      <c r="T91" s="49"/>
      <c r="AT91" s="14" t="s">
        <v>122</v>
      </c>
      <c r="AU91" s="14" t="s">
        <v>80</v>
      </c>
    </row>
    <row r="92" spans="1:65" s="1" customFormat="1" ht="16.5" customHeight="1">
      <c r="A92" s="117"/>
      <c r="B92" s="107"/>
      <c r="C92" s="317" t="s">
        <v>139</v>
      </c>
      <c r="D92" s="317" t="s">
        <v>125</v>
      </c>
      <c r="E92" s="318" t="s">
        <v>140</v>
      </c>
      <c r="F92" s="319" t="s">
        <v>141</v>
      </c>
      <c r="G92" s="320" t="s">
        <v>118</v>
      </c>
      <c r="H92" s="321">
        <v>10</v>
      </c>
      <c r="I92" s="120"/>
      <c r="J92" s="121">
        <f>ROUND(I92*H92,2)</f>
        <v>0</v>
      </c>
      <c r="K92" s="119" t="s">
        <v>119</v>
      </c>
      <c r="L92" s="122"/>
      <c r="M92" s="123" t="s">
        <v>3</v>
      </c>
      <c r="N92" s="124" t="s">
        <v>44</v>
      </c>
      <c r="P92" s="113">
        <f>O92*H92</f>
        <v>0</v>
      </c>
      <c r="Q92" s="113">
        <v>6.9999999999999994E-5</v>
      </c>
      <c r="R92" s="113">
        <f>Q92*H92</f>
        <v>6.9999999999999988E-4</v>
      </c>
      <c r="S92" s="113">
        <v>0</v>
      </c>
      <c r="T92" s="114">
        <f>S92*H92</f>
        <v>0</v>
      </c>
      <c r="AR92" s="115" t="s">
        <v>128</v>
      </c>
      <c r="AT92" s="115" t="s">
        <v>125</v>
      </c>
      <c r="AU92" s="115" t="s">
        <v>80</v>
      </c>
      <c r="AY92" s="14" t="s">
        <v>111</v>
      </c>
      <c r="BE92" s="116">
        <f>IF(N92="základní",J92,0)</f>
        <v>0</v>
      </c>
      <c r="BF92" s="116">
        <f>IF(N92="snížená",J92,0)</f>
        <v>0</v>
      </c>
      <c r="BG92" s="116">
        <f>IF(N92="zákl. přenesená",J92,0)</f>
        <v>0</v>
      </c>
      <c r="BH92" s="116">
        <f>IF(N92="sníž. přenesená",J92,0)</f>
        <v>0</v>
      </c>
      <c r="BI92" s="116">
        <f>IF(N92="nulová",J92,0)</f>
        <v>0</v>
      </c>
      <c r="BJ92" s="14" t="s">
        <v>78</v>
      </c>
      <c r="BK92" s="116">
        <f>ROUND(I92*H92,2)</f>
        <v>0</v>
      </c>
      <c r="BL92" s="14" t="s">
        <v>120</v>
      </c>
      <c r="BM92" s="115" t="s">
        <v>142</v>
      </c>
    </row>
    <row r="93" spans="1:65" s="1" customFormat="1" ht="24.15" customHeight="1">
      <c r="A93" s="117"/>
      <c r="B93" s="107"/>
      <c r="C93" s="309" t="s">
        <v>143</v>
      </c>
      <c r="D93" s="309" t="s">
        <v>115</v>
      </c>
      <c r="E93" s="310" t="s">
        <v>144</v>
      </c>
      <c r="F93" s="311" t="s">
        <v>145</v>
      </c>
      <c r="G93" s="312" t="s">
        <v>118</v>
      </c>
      <c r="H93" s="313">
        <v>551</v>
      </c>
      <c r="I93" s="109"/>
      <c r="J93" s="110">
        <f>ROUND(I93*H93,2)</f>
        <v>0</v>
      </c>
      <c r="K93" s="108" t="s">
        <v>119</v>
      </c>
      <c r="L93" s="29"/>
      <c r="M93" s="111" t="s">
        <v>3</v>
      </c>
      <c r="N93" s="112" t="s">
        <v>44</v>
      </c>
      <c r="P93" s="113">
        <f>O93*H93</f>
        <v>0</v>
      </c>
      <c r="Q93" s="113">
        <v>0</v>
      </c>
      <c r="R93" s="113">
        <f>Q93*H93</f>
        <v>0</v>
      </c>
      <c r="S93" s="113">
        <v>0</v>
      </c>
      <c r="T93" s="114">
        <f>S93*H93</f>
        <v>0</v>
      </c>
      <c r="AR93" s="115" t="s">
        <v>120</v>
      </c>
      <c r="AT93" s="115" t="s">
        <v>115</v>
      </c>
      <c r="AU93" s="115" t="s">
        <v>80</v>
      </c>
      <c r="AY93" s="14" t="s">
        <v>111</v>
      </c>
      <c r="BE93" s="116">
        <f>IF(N93="základní",J93,0)</f>
        <v>0</v>
      </c>
      <c r="BF93" s="116">
        <f>IF(N93="snížená",J93,0)</f>
        <v>0</v>
      </c>
      <c r="BG93" s="116">
        <f>IF(N93="zákl. přenesená",J93,0)</f>
        <v>0</v>
      </c>
      <c r="BH93" s="116">
        <f>IF(N93="sníž. přenesená",J93,0)</f>
        <v>0</v>
      </c>
      <c r="BI93" s="116">
        <f>IF(N93="nulová",J93,0)</f>
        <v>0</v>
      </c>
      <c r="BJ93" s="14" t="s">
        <v>78</v>
      </c>
      <c r="BK93" s="116">
        <f>ROUND(I93*H93,2)</f>
        <v>0</v>
      </c>
      <c r="BL93" s="14" t="s">
        <v>120</v>
      </c>
      <c r="BM93" s="115" t="s">
        <v>146</v>
      </c>
    </row>
    <row r="94" spans="1:65" s="1" customFormat="1">
      <c r="A94" s="117"/>
      <c r="B94" s="107"/>
      <c r="C94" s="314"/>
      <c r="D94" s="315" t="s">
        <v>122</v>
      </c>
      <c r="E94" s="314"/>
      <c r="F94" s="316" t="s">
        <v>147</v>
      </c>
      <c r="G94" s="314"/>
      <c r="H94" s="314"/>
      <c r="I94" s="117"/>
      <c r="L94" s="29"/>
      <c r="M94" s="118"/>
      <c r="T94" s="49"/>
      <c r="AT94" s="14" t="s">
        <v>122</v>
      </c>
      <c r="AU94" s="14" t="s">
        <v>80</v>
      </c>
    </row>
    <row r="95" spans="1:65" s="1" customFormat="1" ht="16.5" customHeight="1">
      <c r="A95" s="117"/>
      <c r="B95" s="107"/>
      <c r="C95" s="317" t="s">
        <v>148</v>
      </c>
      <c r="D95" s="317" t="s">
        <v>125</v>
      </c>
      <c r="E95" s="318" t="s">
        <v>149</v>
      </c>
      <c r="F95" s="319" t="s">
        <v>150</v>
      </c>
      <c r="G95" s="320" t="s">
        <v>118</v>
      </c>
      <c r="H95" s="321">
        <v>76</v>
      </c>
      <c r="I95" s="120"/>
      <c r="J95" s="121">
        <f>ROUND(I95*H95,2)</f>
        <v>0</v>
      </c>
      <c r="K95" s="119" t="s">
        <v>119</v>
      </c>
      <c r="L95" s="122"/>
      <c r="M95" s="123" t="s">
        <v>3</v>
      </c>
      <c r="N95" s="124" t="s">
        <v>44</v>
      </c>
      <c r="P95" s="113">
        <f>O95*H95</f>
        <v>0</v>
      </c>
      <c r="Q95" s="113">
        <v>1.2E-4</v>
      </c>
      <c r="R95" s="113">
        <f>Q95*H95</f>
        <v>9.1199999999999996E-3</v>
      </c>
      <c r="S95" s="113">
        <v>0</v>
      </c>
      <c r="T95" s="114">
        <f>S95*H95</f>
        <v>0</v>
      </c>
      <c r="AR95" s="115" t="s">
        <v>128</v>
      </c>
      <c r="AT95" s="115" t="s">
        <v>125</v>
      </c>
      <c r="AU95" s="115" t="s">
        <v>80</v>
      </c>
      <c r="AY95" s="14" t="s">
        <v>111</v>
      </c>
      <c r="BE95" s="116">
        <f>IF(N95="základní",J95,0)</f>
        <v>0</v>
      </c>
      <c r="BF95" s="116">
        <f>IF(N95="snížená",J95,0)</f>
        <v>0</v>
      </c>
      <c r="BG95" s="116">
        <f>IF(N95="zákl. přenesená",J95,0)</f>
        <v>0</v>
      </c>
      <c r="BH95" s="116">
        <f>IF(N95="sníž. přenesená",J95,0)</f>
        <v>0</v>
      </c>
      <c r="BI95" s="116">
        <f>IF(N95="nulová",J95,0)</f>
        <v>0</v>
      </c>
      <c r="BJ95" s="14" t="s">
        <v>78</v>
      </c>
      <c r="BK95" s="116">
        <f>ROUND(I95*H95,2)</f>
        <v>0</v>
      </c>
      <c r="BL95" s="14" t="s">
        <v>120</v>
      </c>
      <c r="BM95" s="115" t="s">
        <v>151</v>
      </c>
    </row>
    <row r="96" spans="1:65" s="1" customFormat="1" ht="16.5" customHeight="1">
      <c r="A96" s="117"/>
      <c r="B96" s="107"/>
      <c r="C96" s="317" t="s">
        <v>152</v>
      </c>
      <c r="D96" s="317" t="s">
        <v>125</v>
      </c>
      <c r="E96" s="318" t="s">
        <v>153</v>
      </c>
      <c r="F96" s="319" t="s">
        <v>154</v>
      </c>
      <c r="G96" s="320" t="s">
        <v>118</v>
      </c>
      <c r="H96" s="321">
        <v>475</v>
      </c>
      <c r="I96" s="120"/>
      <c r="J96" s="121">
        <f>ROUND(I96*H96,2)</f>
        <v>0</v>
      </c>
      <c r="K96" s="119" t="s">
        <v>119</v>
      </c>
      <c r="L96" s="122"/>
      <c r="M96" s="123" t="s">
        <v>3</v>
      </c>
      <c r="N96" s="124" t="s">
        <v>44</v>
      </c>
      <c r="P96" s="113">
        <f>O96*H96</f>
        <v>0</v>
      </c>
      <c r="Q96" s="113">
        <v>1.7000000000000001E-4</v>
      </c>
      <c r="R96" s="113">
        <f>Q96*H96</f>
        <v>8.0750000000000002E-2</v>
      </c>
      <c r="S96" s="113">
        <v>0</v>
      </c>
      <c r="T96" s="114">
        <f>S96*H96</f>
        <v>0</v>
      </c>
      <c r="AR96" s="115" t="s">
        <v>128</v>
      </c>
      <c r="AT96" s="115" t="s">
        <v>125</v>
      </c>
      <c r="AU96" s="115" t="s">
        <v>80</v>
      </c>
      <c r="AY96" s="14" t="s">
        <v>111</v>
      </c>
      <c r="BE96" s="116">
        <f>IF(N96="základní",J96,0)</f>
        <v>0</v>
      </c>
      <c r="BF96" s="116">
        <f>IF(N96="snížená",J96,0)</f>
        <v>0</v>
      </c>
      <c r="BG96" s="116">
        <f>IF(N96="zákl. přenesená",J96,0)</f>
        <v>0</v>
      </c>
      <c r="BH96" s="116">
        <f>IF(N96="sníž. přenesená",J96,0)</f>
        <v>0</v>
      </c>
      <c r="BI96" s="116">
        <f>IF(N96="nulová",J96,0)</f>
        <v>0</v>
      </c>
      <c r="BJ96" s="14" t="s">
        <v>78</v>
      </c>
      <c r="BK96" s="116">
        <f>ROUND(I96*H96,2)</f>
        <v>0</v>
      </c>
      <c r="BL96" s="14" t="s">
        <v>120</v>
      </c>
      <c r="BM96" s="115" t="s">
        <v>155</v>
      </c>
    </row>
    <row r="97" spans="1:65" s="1" customFormat="1" ht="24.15" customHeight="1">
      <c r="A97" s="117"/>
      <c r="B97" s="107"/>
      <c r="C97" s="309" t="s">
        <v>156</v>
      </c>
      <c r="D97" s="309" t="s">
        <v>115</v>
      </c>
      <c r="E97" s="310" t="s">
        <v>157</v>
      </c>
      <c r="F97" s="311" t="s">
        <v>158</v>
      </c>
      <c r="G97" s="312" t="s">
        <v>118</v>
      </c>
      <c r="H97" s="313">
        <v>30</v>
      </c>
      <c r="I97" s="109"/>
      <c r="J97" s="110">
        <f>ROUND(I97*H97,2)</f>
        <v>0</v>
      </c>
      <c r="K97" s="108" t="s">
        <v>119</v>
      </c>
      <c r="L97" s="29"/>
      <c r="M97" s="111" t="s">
        <v>3</v>
      </c>
      <c r="N97" s="112" t="s">
        <v>44</v>
      </c>
      <c r="P97" s="113">
        <f>O97*H97</f>
        <v>0</v>
      </c>
      <c r="Q97" s="113">
        <v>0</v>
      </c>
      <c r="R97" s="113">
        <f>Q97*H97</f>
        <v>0</v>
      </c>
      <c r="S97" s="113">
        <v>0</v>
      </c>
      <c r="T97" s="114">
        <f>S97*H97</f>
        <v>0</v>
      </c>
      <c r="AR97" s="115" t="s">
        <v>120</v>
      </c>
      <c r="AT97" s="115" t="s">
        <v>115</v>
      </c>
      <c r="AU97" s="115" t="s">
        <v>80</v>
      </c>
      <c r="AY97" s="14" t="s">
        <v>111</v>
      </c>
      <c r="BE97" s="116">
        <f>IF(N97="základní",J97,0)</f>
        <v>0</v>
      </c>
      <c r="BF97" s="116">
        <f>IF(N97="snížená",J97,0)</f>
        <v>0</v>
      </c>
      <c r="BG97" s="116">
        <f>IF(N97="zákl. přenesená",J97,0)</f>
        <v>0</v>
      </c>
      <c r="BH97" s="116">
        <f>IF(N97="sníž. přenesená",J97,0)</f>
        <v>0</v>
      </c>
      <c r="BI97" s="116">
        <f>IF(N97="nulová",J97,0)</f>
        <v>0</v>
      </c>
      <c r="BJ97" s="14" t="s">
        <v>78</v>
      </c>
      <c r="BK97" s="116">
        <f>ROUND(I97*H97,2)</f>
        <v>0</v>
      </c>
      <c r="BL97" s="14" t="s">
        <v>120</v>
      </c>
      <c r="BM97" s="115" t="s">
        <v>159</v>
      </c>
    </row>
    <row r="98" spans="1:65" s="1" customFormat="1">
      <c r="A98" s="117"/>
      <c r="B98" s="107"/>
      <c r="C98" s="314"/>
      <c r="D98" s="315" t="s">
        <v>122</v>
      </c>
      <c r="E98" s="314"/>
      <c r="F98" s="316" t="s">
        <v>160</v>
      </c>
      <c r="G98" s="314"/>
      <c r="H98" s="314"/>
      <c r="I98" s="117"/>
      <c r="L98" s="29"/>
      <c r="M98" s="118"/>
      <c r="T98" s="49"/>
      <c r="AT98" s="14" t="s">
        <v>122</v>
      </c>
      <c r="AU98" s="14" t="s">
        <v>80</v>
      </c>
    </row>
    <row r="99" spans="1:65" s="1" customFormat="1" ht="16.5" customHeight="1">
      <c r="A99" s="117"/>
      <c r="B99" s="107"/>
      <c r="C99" s="317" t="s">
        <v>161</v>
      </c>
      <c r="D99" s="317" t="s">
        <v>125</v>
      </c>
      <c r="E99" s="318" t="s">
        <v>162</v>
      </c>
      <c r="F99" s="319" t="s">
        <v>163</v>
      </c>
      <c r="G99" s="320" t="s">
        <v>118</v>
      </c>
      <c r="H99" s="321">
        <v>30</v>
      </c>
      <c r="I99" s="120"/>
      <c r="J99" s="121">
        <f>ROUND(I99*H99,2)</f>
        <v>0</v>
      </c>
      <c r="K99" s="119" t="s">
        <v>119</v>
      </c>
      <c r="L99" s="122"/>
      <c r="M99" s="123" t="s">
        <v>3</v>
      </c>
      <c r="N99" s="124" t="s">
        <v>44</v>
      </c>
      <c r="P99" s="113">
        <f>O99*H99</f>
        <v>0</v>
      </c>
      <c r="Q99" s="113">
        <v>1.6000000000000001E-4</v>
      </c>
      <c r="R99" s="113">
        <f>Q99*H99</f>
        <v>4.8000000000000004E-3</v>
      </c>
      <c r="S99" s="113">
        <v>0</v>
      </c>
      <c r="T99" s="114">
        <f>S99*H99</f>
        <v>0</v>
      </c>
      <c r="AR99" s="115" t="s">
        <v>128</v>
      </c>
      <c r="AT99" s="115" t="s">
        <v>125</v>
      </c>
      <c r="AU99" s="115" t="s">
        <v>80</v>
      </c>
      <c r="AY99" s="14" t="s">
        <v>111</v>
      </c>
      <c r="BE99" s="116">
        <f>IF(N99="základní",J99,0)</f>
        <v>0</v>
      </c>
      <c r="BF99" s="116">
        <f>IF(N99="snížená",J99,0)</f>
        <v>0</v>
      </c>
      <c r="BG99" s="116">
        <f>IF(N99="zákl. přenesená",J99,0)</f>
        <v>0</v>
      </c>
      <c r="BH99" s="116">
        <f>IF(N99="sníž. přenesená",J99,0)</f>
        <v>0</v>
      </c>
      <c r="BI99" s="116">
        <f>IF(N99="nulová",J99,0)</f>
        <v>0</v>
      </c>
      <c r="BJ99" s="14" t="s">
        <v>78</v>
      </c>
      <c r="BK99" s="116">
        <f>ROUND(I99*H99,2)</f>
        <v>0</v>
      </c>
      <c r="BL99" s="14" t="s">
        <v>120</v>
      </c>
      <c r="BM99" s="115" t="s">
        <v>164</v>
      </c>
    </row>
    <row r="100" spans="1:65" s="1" customFormat="1" ht="24.15" customHeight="1">
      <c r="A100" s="117"/>
      <c r="B100" s="107"/>
      <c r="C100" s="309" t="s">
        <v>165</v>
      </c>
      <c r="D100" s="309" t="s">
        <v>115</v>
      </c>
      <c r="E100" s="310" t="s">
        <v>166</v>
      </c>
      <c r="F100" s="311" t="s">
        <v>167</v>
      </c>
      <c r="G100" s="312" t="s">
        <v>118</v>
      </c>
      <c r="H100" s="313">
        <v>20</v>
      </c>
      <c r="I100" s="109"/>
      <c r="J100" s="110">
        <f>ROUND(I100*H100,2)</f>
        <v>0</v>
      </c>
      <c r="K100" s="108" t="s">
        <v>119</v>
      </c>
      <c r="L100" s="29"/>
      <c r="M100" s="111" t="s">
        <v>3</v>
      </c>
      <c r="N100" s="112" t="s">
        <v>44</v>
      </c>
      <c r="P100" s="113">
        <f>O100*H100</f>
        <v>0</v>
      </c>
      <c r="Q100" s="113">
        <v>0</v>
      </c>
      <c r="R100" s="113">
        <f>Q100*H100</f>
        <v>0</v>
      </c>
      <c r="S100" s="113">
        <v>0</v>
      </c>
      <c r="T100" s="114">
        <f>S100*H100</f>
        <v>0</v>
      </c>
      <c r="AR100" s="115" t="s">
        <v>120</v>
      </c>
      <c r="AT100" s="115" t="s">
        <v>115</v>
      </c>
      <c r="AU100" s="115" t="s">
        <v>80</v>
      </c>
      <c r="AY100" s="14" t="s">
        <v>111</v>
      </c>
      <c r="BE100" s="116">
        <f>IF(N100="základní",J100,0)</f>
        <v>0</v>
      </c>
      <c r="BF100" s="116">
        <f>IF(N100="snížená",J100,0)</f>
        <v>0</v>
      </c>
      <c r="BG100" s="116">
        <f>IF(N100="zákl. přenesená",J100,0)</f>
        <v>0</v>
      </c>
      <c r="BH100" s="116">
        <f>IF(N100="sníž. přenesená",J100,0)</f>
        <v>0</v>
      </c>
      <c r="BI100" s="116">
        <f>IF(N100="nulová",J100,0)</f>
        <v>0</v>
      </c>
      <c r="BJ100" s="14" t="s">
        <v>78</v>
      </c>
      <c r="BK100" s="116">
        <f>ROUND(I100*H100,2)</f>
        <v>0</v>
      </c>
      <c r="BL100" s="14" t="s">
        <v>120</v>
      </c>
      <c r="BM100" s="115" t="s">
        <v>168</v>
      </c>
    </row>
    <row r="101" spans="1:65" s="1" customFormat="1">
      <c r="A101" s="117"/>
      <c r="B101" s="107"/>
      <c r="C101" s="314"/>
      <c r="D101" s="315" t="s">
        <v>122</v>
      </c>
      <c r="E101" s="314"/>
      <c r="F101" s="316" t="s">
        <v>169</v>
      </c>
      <c r="G101" s="314"/>
      <c r="H101" s="314"/>
      <c r="I101" s="117"/>
      <c r="L101" s="29"/>
      <c r="M101" s="118"/>
      <c r="T101" s="49"/>
      <c r="AT101" s="14" t="s">
        <v>122</v>
      </c>
      <c r="AU101" s="14" t="s">
        <v>80</v>
      </c>
    </row>
    <row r="102" spans="1:65" s="1" customFormat="1" ht="16.5" customHeight="1">
      <c r="A102" s="117"/>
      <c r="B102" s="107"/>
      <c r="C102" s="317" t="s">
        <v>170</v>
      </c>
      <c r="D102" s="317" t="s">
        <v>125</v>
      </c>
      <c r="E102" s="318" t="s">
        <v>171</v>
      </c>
      <c r="F102" s="319" t="s">
        <v>172</v>
      </c>
      <c r="G102" s="320" t="s">
        <v>118</v>
      </c>
      <c r="H102" s="321">
        <v>20</v>
      </c>
      <c r="I102" s="120"/>
      <c r="J102" s="121">
        <f>ROUND(I102*H102,2)</f>
        <v>0</v>
      </c>
      <c r="K102" s="119" t="s">
        <v>119</v>
      </c>
      <c r="L102" s="122"/>
      <c r="M102" s="123" t="s">
        <v>3</v>
      </c>
      <c r="N102" s="124" t="s">
        <v>44</v>
      </c>
      <c r="P102" s="113">
        <f>O102*H102</f>
        <v>0</v>
      </c>
      <c r="Q102" s="113">
        <v>7.6999999999999996E-4</v>
      </c>
      <c r="R102" s="113">
        <f>Q102*H102</f>
        <v>1.5399999999999999E-2</v>
      </c>
      <c r="S102" s="113">
        <v>0</v>
      </c>
      <c r="T102" s="114">
        <f>S102*H102</f>
        <v>0</v>
      </c>
      <c r="AR102" s="115" t="s">
        <v>128</v>
      </c>
      <c r="AT102" s="115" t="s">
        <v>125</v>
      </c>
      <c r="AU102" s="115" t="s">
        <v>80</v>
      </c>
      <c r="AY102" s="14" t="s">
        <v>111</v>
      </c>
      <c r="BE102" s="116">
        <f>IF(N102="základní",J102,0)</f>
        <v>0</v>
      </c>
      <c r="BF102" s="116">
        <f>IF(N102="snížená",J102,0)</f>
        <v>0</v>
      </c>
      <c r="BG102" s="116">
        <f>IF(N102="zákl. přenesená",J102,0)</f>
        <v>0</v>
      </c>
      <c r="BH102" s="116">
        <f>IF(N102="sníž. přenesená",J102,0)</f>
        <v>0</v>
      </c>
      <c r="BI102" s="116">
        <f>IF(N102="nulová",J102,0)</f>
        <v>0</v>
      </c>
      <c r="BJ102" s="14" t="s">
        <v>78</v>
      </c>
      <c r="BK102" s="116">
        <f>ROUND(I102*H102,2)</f>
        <v>0</v>
      </c>
      <c r="BL102" s="14" t="s">
        <v>120</v>
      </c>
      <c r="BM102" s="115" t="s">
        <v>173</v>
      </c>
    </row>
    <row r="103" spans="1:65" s="1" customFormat="1" ht="21.75" customHeight="1">
      <c r="A103" s="117"/>
      <c r="B103" s="107"/>
      <c r="C103" s="309" t="s">
        <v>174</v>
      </c>
      <c r="D103" s="309" t="s">
        <v>115</v>
      </c>
      <c r="E103" s="310" t="s">
        <v>175</v>
      </c>
      <c r="F103" s="311" t="s">
        <v>176</v>
      </c>
      <c r="G103" s="312" t="s">
        <v>177</v>
      </c>
      <c r="H103" s="313">
        <v>900</v>
      </c>
      <c r="I103" s="109"/>
      <c r="J103" s="110">
        <f>ROUND(I103*H103,2)</f>
        <v>0</v>
      </c>
      <c r="K103" s="108" t="s">
        <v>119</v>
      </c>
      <c r="L103" s="29"/>
      <c r="M103" s="111" t="s">
        <v>3</v>
      </c>
      <c r="N103" s="112" t="s">
        <v>44</v>
      </c>
      <c r="P103" s="113">
        <f>O103*H103</f>
        <v>0</v>
      </c>
      <c r="Q103" s="113">
        <v>0</v>
      </c>
      <c r="R103" s="113">
        <f>Q103*H103</f>
        <v>0</v>
      </c>
      <c r="S103" s="113">
        <v>0</v>
      </c>
      <c r="T103" s="114">
        <f>S103*H103</f>
        <v>0</v>
      </c>
      <c r="AR103" s="115" t="s">
        <v>120</v>
      </c>
      <c r="AT103" s="115" t="s">
        <v>115</v>
      </c>
      <c r="AU103" s="115" t="s">
        <v>80</v>
      </c>
      <c r="AY103" s="14" t="s">
        <v>111</v>
      </c>
      <c r="BE103" s="116">
        <f>IF(N103="základní",J103,0)</f>
        <v>0</v>
      </c>
      <c r="BF103" s="116">
        <f>IF(N103="snížená",J103,0)</f>
        <v>0</v>
      </c>
      <c r="BG103" s="116">
        <f>IF(N103="zákl. přenesená",J103,0)</f>
        <v>0</v>
      </c>
      <c r="BH103" s="116">
        <f>IF(N103="sníž. přenesená",J103,0)</f>
        <v>0</v>
      </c>
      <c r="BI103" s="116">
        <f>IF(N103="nulová",J103,0)</f>
        <v>0</v>
      </c>
      <c r="BJ103" s="14" t="s">
        <v>78</v>
      </c>
      <c r="BK103" s="116">
        <f>ROUND(I103*H103,2)</f>
        <v>0</v>
      </c>
      <c r="BL103" s="14" t="s">
        <v>120</v>
      </c>
      <c r="BM103" s="115" t="s">
        <v>178</v>
      </c>
    </row>
    <row r="104" spans="1:65" s="1" customFormat="1">
      <c r="A104" s="117"/>
      <c r="B104" s="107"/>
      <c r="C104" s="314"/>
      <c r="D104" s="315" t="s">
        <v>122</v>
      </c>
      <c r="E104" s="314"/>
      <c r="F104" s="316" t="s">
        <v>179</v>
      </c>
      <c r="G104" s="314"/>
      <c r="H104" s="314"/>
      <c r="I104" s="117"/>
      <c r="L104" s="29"/>
      <c r="M104" s="118"/>
      <c r="T104" s="49"/>
      <c r="AT104" s="14" t="s">
        <v>122</v>
      </c>
      <c r="AU104" s="14" t="s">
        <v>80</v>
      </c>
    </row>
    <row r="105" spans="1:65" s="1" customFormat="1" ht="21.75" customHeight="1">
      <c r="A105" s="117"/>
      <c r="B105" s="107"/>
      <c r="C105" s="309" t="s">
        <v>180</v>
      </c>
      <c r="D105" s="309" t="s">
        <v>115</v>
      </c>
      <c r="E105" s="310" t="s">
        <v>181</v>
      </c>
      <c r="F105" s="311" t="s">
        <v>182</v>
      </c>
      <c r="G105" s="312" t="s">
        <v>177</v>
      </c>
      <c r="H105" s="313">
        <v>5</v>
      </c>
      <c r="I105" s="109"/>
      <c r="J105" s="110">
        <f>ROUND(I105*H105,2)</f>
        <v>0</v>
      </c>
      <c r="K105" s="108" t="s">
        <v>119</v>
      </c>
      <c r="L105" s="29"/>
      <c r="M105" s="111" t="s">
        <v>3</v>
      </c>
      <c r="N105" s="112" t="s">
        <v>44</v>
      </c>
      <c r="P105" s="113">
        <f>O105*H105</f>
        <v>0</v>
      </c>
      <c r="Q105" s="113">
        <v>0</v>
      </c>
      <c r="R105" s="113">
        <f>Q105*H105</f>
        <v>0</v>
      </c>
      <c r="S105" s="113">
        <v>0</v>
      </c>
      <c r="T105" s="114">
        <f>S105*H105</f>
        <v>0</v>
      </c>
      <c r="AR105" s="115" t="s">
        <v>120</v>
      </c>
      <c r="AT105" s="115" t="s">
        <v>115</v>
      </c>
      <c r="AU105" s="115" t="s">
        <v>80</v>
      </c>
      <c r="AY105" s="14" t="s">
        <v>111</v>
      </c>
      <c r="BE105" s="116">
        <f>IF(N105="základní",J105,0)</f>
        <v>0</v>
      </c>
      <c r="BF105" s="116">
        <f>IF(N105="snížená",J105,0)</f>
        <v>0</v>
      </c>
      <c r="BG105" s="116">
        <f>IF(N105="zákl. přenesená",J105,0)</f>
        <v>0</v>
      </c>
      <c r="BH105" s="116">
        <f>IF(N105="sníž. přenesená",J105,0)</f>
        <v>0</v>
      </c>
      <c r="BI105" s="116">
        <f>IF(N105="nulová",J105,0)</f>
        <v>0</v>
      </c>
      <c r="BJ105" s="14" t="s">
        <v>78</v>
      </c>
      <c r="BK105" s="116">
        <f>ROUND(I105*H105,2)</f>
        <v>0</v>
      </c>
      <c r="BL105" s="14" t="s">
        <v>120</v>
      </c>
      <c r="BM105" s="115" t="s">
        <v>183</v>
      </c>
    </row>
    <row r="106" spans="1:65" s="1" customFormat="1">
      <c r="A106" s="117"/>
      <c r="B106" s="107"/>
      <c r="C106" s="314"/>
      <c r="D106" s="315" t="s">
        <v>122</v>
      </c>
      <c r="E106" s="314"/>
      <c r="F106" s="316" t="s">
        <v>184</v>
      </c>
      <c r="G106" s="314"/>
      <c r="H106" s="314"/>
      <c r="I106" s="117"/>
      <c r="L106" s="29"/>
      <c r="M106" s="118"/>
      <c r="T106" s="49"/>
      <c r="AT106" s="14" t="s">
        <v>122</v>
      </c>
      <c r="AU106" s="14" t="s">
        <v>80</v>
      </c>
    </row>
    <row r="107" spans="1:65" s="1" customFormat="1" ht="21.75" customHeight="1">
      <c r="A107" s="117"/>
      <c r="B107" s="107"/>
      <c r="C107" s="309" t="s">
        <v>185</v>
      </c>
      <c r="D107" s="309" t="s">
        <v>115</v>
      </c>
      <c r="E107" s="310" t="s">
        <v>186</v>
      </c>
      <c r="F107" s="311" t="s">
        <v>187</v>
      </c>
      <c r="G107" s="312" t="s">
        <v>177</v>
      </c>
      <c r="H107" s="313">
        <v>10</v>
      </c>
      <c r="I107" s="109"/>
      <c r="J107" s="110">
        <f>ROUND(I107*H107,2)</f>
        <v>0</v>
      </c>
      <c r="K107" s="108" t="s">
        <v>119</v>
      </c>
      <c r="L107" s="29"/>
      <c r="M107" s="111" t="s">
        <v>3</v>
      </c>
      <c r="N107" s="112" t="s">
        <v>44</v>
      </c>
      <c r="P107" s="113">
        <f>O107*H107</f>
        <v>0</v>
      </c>
      <c r="Q107" s="113">
        <v>0</v>
      </c>
      <c r="R107" s="113">
        <f>Q107*H107</f>
        <v>0</v>
      </c>
      <c r="S107" s="113">
        <v>0</v>
      </c>
      <c r="T107" s="114">
        <f>S107*H107</f>
        <v>0</v>
      </c>
      <c r="AR107" s="115" t="s">
        <v>120</v>
      </c>
      <c r="AT107" s="115" t="s">
        <v>115</v>
      </c>
      <c r="AU107" s="115" t="s">
        <v>80</v>
      </c>
      <c r="AY107" s="14" t="s">
        <v>111</v>
      </c>
      <c r="BE107" s="116">
        <f>IF(N107="základní",J107,0)</f>
        <v>0</v>
      </c>
      <c r="BF107" s="116">
        <f>IF(N107="snížená",J107,0)</f>
        <v>0</v>
      </c>
      <c r="BG107" s="116">
        <f>IF(N107="zákl. přenesená",J107,0)</f>
        <v>0</v>
      </c>
      <c r="BH107" s="116">
        <f>IF(N107="sníž. přenesená",J107,0)</f>
        <v>0</v>
      </c>
      <c r="BI107" s="116">
        <f>IF(N107="nulová",J107,0)</f>
        <v>0</v>
      </c>
      <c r="BJ107" s="14" t="s">
        <v>78</v>
      </c>
      <c r="BK107" s="116">
        <f>ROUND(I107*H107,2)</f>
        <v>0</v>
      </c>
      <c r="BL107" s="14" t="s">
        <v>120</v>
      </c>
      <c r="BM107" s="115" t="s">
        <v>188</v>
      </c>
    </row>
    <row r="108" spans="1:65" s="1" customFormat="1">
      <c r="A108" s="117"/>
      <c r="B108" s="107"/>
      <c r="C108" s="314"/>
      <c r="D108" s="315" t="s">
        <v>122</v>
      </c>
      <c r="E108" s="314"/>
      <c r="F108" s="316" t="s">
        <v>189</v>
      </c>
      <c r="G108" s="314"/>
      <c r="H108" s="314"/>
      <c r="I108" s="117"/>
      <c r="L108" s="29"/>
      <c r="M108" s="118"/>
      <c r="T108" s="49"/>
      <c r="AT108" s="14" t="s">
        <v>122</v>
      </c>
      <c r="AU108" s="14" t="s">
        <v>80</v>
      </c>
    </row>
    <row r="109" spans="1:65" s="1" customFormat="1" ht="21.75" customHeight="1">
      <c r="A109" s="117"/>
      <c r="B109" s="107"/>
      <c r="C109" s="309" t="s">
        <v>190</v>
      </c>
      <c r="D109" s="309" t="s">
        <v>115</v>
      </c>
      <c r="E109" s="310" t="s">
        <v>191</v>
      </c>
      <c r="F109" s="311" t="s">
        <v>192</v>
      </c>
      <c r="G109" s="312" t="s">
        <v>177</v>
      </c>
      <c r="H109" s="313">
        <v>1</v>
      </c>
      <c r="I109" s="109"/>
      <c r="J109" s="110">
        <f>ROUND(I109*H109,2)</f>
        <v>0</v>
      </c>
      <c r="K109" s="108" t="s">
        <v>119</v>
      </c>
      <c r="L109" s="29"/>
      <c r="M109" s="111" t="s">
        <v>3</v>
      </c>
      <c r="N109" s="112" t="s">
        <v>44</v>
      </c>
      <c r="P109" s="113">
        <f>O109*H109</f>
        <v>0</v>
      </c>
      <c r="Q109" s="113">
        <v>0</v>
      </c>
      <c r="R109" s="113">
        <f>Q109*H109</f>
        <v>0</v>
      </c>
      <c r="S109" s="113">
        <v>0</v>
      </c>
      <c r="T109" s="114">
        <f>S109*H109</f>
        <v>0</v>
      </c>
      <c r="AR109" s="115" t="s">
        <v>120</v>
      </c>
      <c r="AT109" s="115" t="s">
        <v>115</v>
      </c>
      <c r="AU109" s="115" t="s">
        <v>80</v>
      </c>
      <c r="AY109" s="14" t="s">
        <v>111</v>
      </c>
      <c r="BE109" s="116">
        <f>IF(N109="základní",J109,0)</f>
        <v>0</v>
      </c>
      <c r="BF109" s="116">
        <f>IF(N109="snížená",J109,0)</f>
        <v>0</v>
      </c>
      <c r="BG109" s="116">
        <f>IF(N109="zákl. přenesená",J109,0)</f>
        <v>0</v>
      </c>
      <c r="BH109" s="116">
        <f>IF(N109="sníž. přenesená",J109,0)</f>
        <v>0</v>
      </c>
      <c r="BI109" s="116">
        <f>IF(N109="nulová",J109,0)</f>
        <v>0</v>
      </c>
      <c r="BJ109" s="14" t="s">
        <v>78</v>
      </c>
      <c r="BK109" s="116">
        <f>ROUND(I109*H109,2)</f>
        <v>0</v>
      </c>
      <c r="BL109" s="14" t="s">
        <v>120</v>
      </c>
      <c r="BM109" s="115" t="s">
        <v>193</v>
      </c>
    </row>
    <row r="110" spans="1:65" s="1" customFormat="1">
      <c r="A110" s="117"/>
      <c r="B110" s="107"/>
      <c r="C110" s="314"/>
      <c r="D110" s="315" t="s">
        <v>122</v>
      </c>
      <c r="E110" s="314"/>
      <c r="F110" s="316" t="s">
        <v>194</v>
      </c>
      <c r="G110" s="314"/>
      <c r="H110" s="314"/>
      <c r="I110" s="117"/>
      <c r="L110" s="29"/>
      <c r="M110" s="118"/>
      <c r="T110" s="49"/>
      <c r="AT110" s="14" t="s">
        <v>122</v>
      </c>
      <c r="AU110" s="14" t="s">
        <v>80</v>
      </c>
    </row>
    <row r="111" spans="1:65" s="1" customFormat="1" ht="16.5" customHeight="1">
      <c r="A111" s="117"/>
      <c r="B111" s="107"/>
      <c r="C111" s="317" t="s">
        <v>195</v>
      </c>
      <c r="D111" s="317" t="s">
        <v>125</v>
      </c>
      <c r="E111" s="318" t="s">
        <v>196</v>
      </c>
      <c r="F111" s="319" t="s">
        <v>197</v>
      </c>
      <c r="G111" s="320" t="s">
        <v>198</v>
      </c>
      <c r="H111" s="321">
        <v>1</v>
      </c>
      <c r="I111" s="120"/>
      <c r="J111" s="121">
        <f>ROUND(I111*H111,2)</f>
        <v>0</v>
      </c>
      <c r="K111" s="119" t="s">
        <v>3</v>
      </c>
      <c r="L111" s="122"/>
      <c r="M111" s="123" t="s">
        <v>3</v>
      </c>
      <c r="N111" s="124" t="s">
        <v>44</v>
      </c>
      <c r="P111" s="113">
        <f>O111*H111</f>
        <v>0</v>
      </c>
      <c r="Q111" s="113">
        <v>0</v>
      </c>
      <c r="R111" s="113">
        <f>Q111*H111</f>
        <v>0</v>
      </c>
      <c r="S111" s="113">
        <v>0</v>
      </c>
      <c r="T111" s="114">
        <f>S111*H111</f>
        <v>0</v>
      </c>
      <c r="AR111" s="115" t="s">
        <v>128</v>
      </c>
      <c r="AT111" s="115" t="s">
        <v>125</v>
      </c>
      <c r="AU111" s="115" t="s">
        <v>80</v>
      </c>
      <c r="AY111" s="14" t="s">
        <v>111</v>
      </c>
      <c r="BE111" s="116">
        <f>IF(N111="základní",J111,0)</f>
        <v>0</v>
      </c>
      <c r="BF111" s="116">
        <f>IF(N111="snížená",J111,0)</f>
        <v>0</v>
      </c>
      <c r="BG111" s="116">
        <f>IF(N111="zákl. přenesená",J111,0)</f>
        <v>0</v>
      </c>
      <c r="BH111" s="116">
        <f>IF(N111="sníž. přenesená",J111,0)</f>
        <v>0</v>
      </c>
      <c r="BI111" s="116">
        <f>IF(N111="nulová",J111,0)</f>
        <v>0</v>
      </c>
      <c r="BJ111" s="14" t="s">
        <v>78</v>
      </c>
      <c r="BK111" s="116">
        <f>ROUND(I111*H111,2)</f>
        <v>0</v>
      </c>
      <c r="BL111" s="14" t="s">
        <v>120</v>
      </c>
      <c r="BM111" s="115" t="s">
        <v>199</v>
      </c>
    </row>
    <row r="112" spans="1:65" s="1" customFormat="1" ht="24.15" customHeight="1">
      <c r="A112" s="117"/>
      <c r="B112" s="107"/>
      <c r="C112" s="309" t="s">
        <v>200</v>
      </c>
      <c r="D112" s="309" t="s">
        <v>115</v>
      </c>
      <c r="E112" s="310" t="s">
        <v>201</v>
      </c>
      <c r="F112" s="311" t="s">
        <v>202</v>
      </c>
      <c r="G112" s="312" t="s">
        <v>177</v>
      </c>
      <c r="H112" s="313">
        <v>138</v>
      </c>
      <c r="I112" s="109"/>
      <c r="J112" s="110">
        <f>ROUND(I112*H112,2)</f>
        <v>0</v>
      </c>
      <c r="K112" s="108" t="s">
        <v>203</v>
      </c>
      <c r="L112" s="29"/>
      <c r="M112" s="111" t="s">
        <v>3</v>
      </c>
      <c r="N112" s="112" t="s">
        <v>44</v>
      </c>
      <c r="P112" s="113">
        <f>O112*H112</f>
        <v>0</v>
      </c>
      <c r="Q112" s="113">
        <v>0</v>
      </c>
      <c r="R112" s="113">
        <f>Q112*H112</f>
        <v>0</v>
      </c>
      <c r="S112" s="113">
        <v>0</v>
      </c>
      <c r="T112" s="114">
        <f>S112*H112</f>
        <v>0</v>
      </c>
      <c r="AR112" s="115" t="s">
        <v>120</v>
      </c>
      <c r="AT112" s="115" t="s">
        <v>115</v>
      </c>
      <c r="AU112" s="115" t="s">
        <v>80</v>
      </c>
      <c r="AY112" s="14" t="s">
        <v>111</v>
      </c>
      <c r="BE112" s="116">
        <f>IF(N112="základní",J112,0)</f>
        <v>0</v>
      </c>
      <c r="BF112" s="116">
        <f>IF(N112="snížená",J112,0)</f>
        <v>0</v>
      </c>
      <c r="BG112" s="116">
        <f>IF(N112="zákl. přenesená",J112,0)</f>
        <v>0</v>
      </c>
      <c r="BH112" s="116">
        <f>IF(N112="sníž. přenesená",J112,0)</f>
        <v>0</v>
      </c>
      <c r="BI112" s="116">
        <f>IF(N112="nulová",J112,0)</f>
        <v>0</v>
      </c>
      <c r="BJ112" s="14" t="s">
        <v>78</v>
      </c>
      <c r="BK112" s="116">
        <f>ROUND(I112*H112,2)</f>
        <v>0</v>
      </c>
      <c r="BL112" s="14" t="s">
        <v>120</v>
      </c>
      <c r="BM112" s="115" t="s">
        <v>204</v>
      </c>
    </row>
    <row r="113" spans="1:65" s="1" customFormat="1">
      <c r="A113" s="117"/>
      <c r="B113" s="107"/>
      <c r="C113" s="314"/>
      <c r="D113" s="315" t="s">
        <v>122</v>
      </c>
      <c r="E113" s="314"/>
      <c r="F113" s="316" t="s">
        <v>205</v>
      </c>
      <c r="G113" s="314"/>
      <c r="H113" s="314"/>
      <c r="I113" s="117"/>
      <c r="L113" s="29"/>
      <c r="M113" s="118"/>
      <c r="T113" s="49"/>
      <c r="AT113" s="14" t="s">
        <v>122</v>
      </c>
      <c r="AU113" s="14" t="s">
        <v>80</v>
      </c>
    </row>
    <row r="114" spans="1:65" s="1" customFormat="1" ht="16.5" customHeight="1">
      <c r="A114" s="117"/>
      <c r="B114" s="107"/>
      <c r="C114" s="317" t="s">
        <v>206</v>
      </c>
      <c r="D114" s="317" t="s">
        <v>125</v>
      </c>
      <c r="E114" s="318" t="s">
        <v>207</v>
      </c>
      <c r="F114" s="319" t="s">
        <v>208</v>
      </c>
      <c r="G114" s="320" t="s">
        <v>177</v>
      </c>
      <c r="H114" s="321">
        <v>119</v>
      </c>
      <c r="I114" s="120"/>
      <c r="J114" s="121">
        <f>ROUND(I114*H114,2)</f>
        <v>0</v>
      </c>
      <c r="K114" s="119" t="s">
        <v>3</v>
      </c>
      <c r="L114" s="122"/>
      <c r="M114" s="123" t="s">
        <v>3</v>
      </c>
      <c r="N114" s="124" t="s">
        <v>44</v>
      </c>
      <c r="P114" s="113">
        <f>O114*H114</f>
        <v>0</v>
      </c>
      <c r="Q114" s="113">
        <v>0</v>
      </c>
      <c r="R114" s="113">
        <f>Q114*H114</f>
        <v>0</v>
      </c>
      <c r="S114" s="113">
        <v>0</v>
      </c>
      <c r="T114" s="114">
        <f>S114*H114</f>
        <v>0</v>
      </c>
      <c r="AR114" s="115" t="s">
        <v>128</v>
      </c>
      <c r="AT114" s="115" t="s">
        <v>125</v>
      </c>
      <c r="AU114" s="115" t="s">
        <v>80</v>
      </c>
      <c r="AY114" s="14" t="s">
        <v>111</v>
      </c>
      <c r="BE114" s="116">
        <f>IF(N114="základní",J114,0)</f>
        <v>0</v>
      </c>
      <c r="BF114" s="116">
        <f>IF(N114="snížená",J114,0)</f>
        <v>0</v>
      </c>
      <c r="BG114" s="116">
        <f>IF(N114="zákl. přenesená",J114,0)</f>
        <v>0</v>
      </c>
      <c r="BH114" s="116">
        <f>IF(N114="sníž. přenesená",J114,0)</f>
        <v>0</v>
      </c>
      <c r="BI114" s="116">
        <f>IF(N114="nulová",J114,0)</f>
        <v>0</v>
      </c>
      <c r="BJ114" s="14" t="s">
        <v>78</v>
      </c>
      <c r="BK114" s="116">
        <f>ROUND(I114*H114,2)</f>
        <v>0</v>
      </c>
      <c r="BL114" s="14" t="s">
        <v>120</v>
      </c>
      <c r="BM114" s="115" t="s">
        <v>209</v>
      </c>
    </row>
    <row r="115" spans="1:65" s="1" customFormat="1" ht="16.5" customHeight="1">
      <c r="A115" s="117"/>
      <c r="B115" s="107"/>
      <c r="C115" s="317" t="s">
        <v>210</v>
      </c>
      <c r="D115" s="317" t="s">
        <v>125</v>
      </c>
      <c r="E115" s="318" t="s">
        <v>211</v>
      </c>
      <c r="F115" s="319" t="s">
        <v>212</v>
      </c>
      <c r="G115" s="320" t="s">
        <v>198</v>
      </c>
      <c r="H115" s="321">
        <v>19</v>
      </c>
      <c r="I115" s="120"/>
      <c r="J115" s="121">
        <f>ROUND(I115*H115,2)</f>
        <v>0</v>
      </c>
      <c r="K115" s="119" t="s">
        <v>3</v>
      </c>
      <c r="L115" s="122"/>
      <c r="M115" s="123" t="s">
        <v>3</v>
      </c>
      <c r="N115" s="124" t="s">
        <v>44</v>
      </c>
      <c r="P115" s="113">
        <f>O115*H115</f>
        <v>0</v>
      </c>
      <c r="Q115" s="113">
        <v>0</v>
      </c>
      <c r="R115" s="113">
        <f>Q115*H115</f>
        <v>0</v>
      </c>
      <c r="S115" s="113">
        <v>0</v>
      </c>
      <c r="T115" s="114">
        <f>S115*H115</f>
        <v>0</v>
      </c>
      <c r="AR115" s="115" t="s">
        <v>128</v>
      </c>
      <c r="AT115" s="115" t="s">
        <v>125</v>
      </c>
      <c r="AU115" s="115" t="s">
        <v>80</v>
      </c>
      <c r="AY115" s="14" t="s">
        <v>111</v>
      </c>
      <c r="BE115" s="116">
        <f>IF(N115="základní",J115,0)</f>
        <v>0</v>
      </c>
      <c r="BF115" s="116">
        <f>IF(N115="snížená",J115,0)</f>
        <v>0</v>
      </c>
      <c r="BG115" s="116">
        <f>IF(N115="zákl. přenesená",J115,0)</f>
        <v>0</v>
      </c>
      <c r="BH115" s="116">
        <f>IF(N115="sníž. přenesená",J115,0)</f>
        <v>0</v>
      </c>
      <c r="BI115" s="116">
        <f>IF(N115="nulová",J115,0)</f>
        <v>0</v>
      </c>
      <c r="BJ115" s="14" t="s">
        <v>78</v>
      </c>
      <c r="BK115" s="116">
        <f>ROUND(I115*H115,2)</f>
        <v>0</v>
      </c>
      <c r="BL115" s="14" t="s">
        <v>120</v>
      </c>
      <c r="BM115" s="115" t="s">
        <v>213</v>
      </c>
    </row>
    <row r="116" spans="1:65" s="1" customFormat="1" ht="24.15" customHeight="1">
      <c r="A116" s="117"/>
      <c r="B116" s="107"/>
      <c r="C116" s="309" t="s">
        <v>214</v>
      </c>
      <c r="D116" s="309" t="s">
        <v>115</v>
      </c>
      <c r="E116" s="310" t="s">
        <v>215</v>
      </c>
      <c r="F116" s="311" t="s">
        <v>216</v>
      </c>
      <c r="G116" s="312" t="s">
        <v>177</v>
      </c>
      <c r="H116" s="313">
        <v>1</v>
      </c>
      <c r="I116" s="109"/>
      <c r="J116" s="110">
        <f>ROUND(I116*H116,2)</f>
        <v>0</v>
      </c>
      <c r="K116" s="108" t="s">
        <v>203</v>
      </c>
      <c r="L116" s="29"/>
      <c r="M116" s="111" t="s">
        <v>3</v>
      </c>
      <c r="N116" s="112" t="s">
        <v>44</v>
      </c>
      <c r="P116" s="113">
        <f>O116*H116</f>
        <v>0</v>
      </c>
      <c r="Q116" s="113">
        <v>0</v>
      </c>
      <c r="R116" s="113">
        <f>Q116*H116</f>
        <v>0</v>
      </c>
      <c r="S116" s="113">
        <v>0</v>
      </c>
      <c r="T116" s="114">
        <f>S116*H116</f>
        <v>0</v>
      </c>
      <c r="AR116" s="115" t="s">
        <v>120</v>
      </c>
      <c r="AT116" s="115" t="s">
        <v>115</v>
      </c>
      <c r="AU116" s="115" t="s">
        <v>80</v>
      </c>
      <c r="AY116" s="14" t="s">
        <v>111</v>
      </c>
      <c r="BE116" s="116">
        <f>IF(N116="základní",J116,0)</f>
        <v>0</v>
      </c>
      <c r="BF116" s="116">
        <f>IF(N116="snížená",J116,0)</f>
        <v>0</v>
      </c>
      <c r="BG116" s="116">
        <f>IF(N116="zákl. přenesená",J116,0)</f>
        <v>0</v>
      </c>
      <c r="BH116" s="116">
        <f>IF(N116="sníž. přenesená",J116,0)</f>
        <v>0</v>
      </c>
      <c r="BI116" s="116">
        <f>IF(N116="nulová",J116,0)</f>
        <v>0</v>
      </c>
      <c r="BJ116" s="14" t="s">
        <v>78</v>
      </c>
      <c r="BK116" s="116">
        <f>ROUND(I116*H116,2)</f>
        <v>0</v>
      </c>
      <c r="BL116" s="14" t="s">
        <v>120</v>
      </c>
      <c r="BM116" s="115" t="s">
        <v>217</v>
      </c>
    </row>
    <row r="117" spans="1:65" s="1" customFormat="1">
      <c r="A117" s="117"/>
      <c r="B117" s="107"/>
      <c r="C117" s="314"/>
      <c r="D117" s="315" t="s">
        <v>122</v>
      </c>
      <c r="E117" s="314"/>
      <c r="F117" s="316" t="s">
        <v>218</v>
      </c>
      <c r="G117" s="314"/>
      <c r="H117" s="314"/>
      <c r="I117" s="117"/>
      <c r="L117" s="29"/>
      <c r="M117" s="118"/>
      <c r="T117" s="49"/>
      <c r="AT117" s="14" t="s">
        <v>122</v>
      </c>
      <c r="AU117" s="14" t="s">
        <v>80</v>
      </c>
    </row>
    <row r="118" spans="1:65" s="1" customFormat="1" ht="16.5" customHeight="1">
      <c r="A118" s="117"/>
      <c r="B118" s="107"/>
      <c r="C118" s="317" t="s">
        <v>219</v>
      </c>
      <c r="D118" s="317" t="s">
        <v>125</v>
      </c>
      <c r="E118" s="318" t="s">
        <v>220</v>
      </c>
      <c r="F118" s="319" t="s">
        <v>221</v>
      </c>
      <c r="G118" s="320" t="s">
        <v>198</v>
      </c>
      <c r="H118" s="321">
        <v>1</v>
      </c>
      <c r="I118" s="120"/>
      <c r="J118" s="121">
        <f>ROUND(I118*H118,2)</f>
        <v>0</v>
      </c>
      <c r="K118" s="119" t="s">
        <v>3</v>
      </c>
      <c r="L118" s="122"/>
      <c r="M118" s="123" t="s">
        <v>3</v>
      </c>
      <c r="N118" s="124" t="s">
        <v>44</v>
      </c>
      <c r="P118" s="113">
        <f>O118*H118</f>
        <v>0</v>
      </c>
      <c r="Q118" s="113">
        <v>0</v>
      </c>
      <c r="R118" s="113">
        <f>Q118*H118</f>
        <v>0</v>
      </c>
      <c r="S118" s="113">
        <v>0</v>
      </c>
      <c r="T118" s="114">
        <f>S118*H118</f>
        <v>0</v>
      </c>
      <c r="AR118" s="115" t="s">
        <v>128</v>
      </c>
      <c r="AT118" s="115" t="s">
        <v>125</v>
      </c>
      <c r="AU118" s="115" t="s">
        <v>80</v>
      </c>
      <c r="AY118" s="14" t="s">
        <v>111</v>
      </c>
      <c r="BE118" s="116">
        <f>IF(N118="základní",J118,0)</f>
        <v>0</v>
      </c>
      <c r="BF118" s="116">
        <f>IF(N118="snížená",J118,0)</f>
        <v>0</v>
      </c>
      <c r="BG118" s="116">
        <f>IF(N118="zákl. přenesená",J118,0)</f>
        <v>0</v>
      </c>
      <c r="BH118" s="116">
        <f>IF(N118="sníž. přenesená",J118,0)</f>
        <v>0</v>
      </c>
      <c r="BI118" s="116">
        <f>IF(N118="nulová",J118,0)</f>
        <v>0</v>
      </c>
      <c r="BJ118" s="14" t="s">
        <v>78</v>
      </c>
      <c r="BK118" s="116">
        <f>ROUND(I118*H118,2)</f>
        <v>0</v>
      </c>
      <c r="BL118" s="14" t="s">
        <v>120</v>
      </c>
      <c r="BM118" s="115" t="s">
        <v>222</v>
      </c>
    </row>
    <row r="119" spans="1:65" s="1" customFormat="1" ht="24.15" customHeight="1">
      <c r="A119" s="117"/>
      <c r="B119" s="107"/>
      <c r="C119" s="309" t="s">
        <v>223</v>
      </c>
      <c r="D119" s="309" t="s">
        <v>115</v>
      </c>
      <c r="E119" s="310" t="s">
        <v>224</v>
      </c>
      <c r="F119" s="311" t="s">
        <v>225</v>
      </c>
      <c r="G119" s="312" t="s">
        <v>177</v>
      </c>
      <c r="H119" s="313">
        <v>3</v>
      </c>
      <c r="I119" s="109"/>
      <c r="J119" s="110">
        <f>ROUND(I119*H119,2)</f>
        <v>0</v>
      </c>
      <c r="K119" s="108" t="s">
        <v>203</v>
      </c>
      <c r="L119" s="29"/>
      <c r="M119" s="111" t="s">
        <v>3</v>
      </c>
      <c r="N119" s="112" t="s">
        <v>44</v>
      </c>
      <c r="P119" s="113">
        <f>O119*H119</f>
        <v>0</v>
      </c>
      <c r="Q119" s="113">
        <v>0</v>
      </c>
      <c r="R119" s="113">
        <f>Q119*H119</f>
        <v>0</v>
      </c>
      <c r="S119" s="113">
        <v>0</v>
      </c>
      <c r="T119" s="114">
        <f>S119*H119</f>
        <v>0</v>
      </c>
      <c r="AR119" s="115" t="s">
        <v>120</v>
      </c>
      <c r="AT119" s="115" t="s">
        <v>115</v>
      </c>
      <c r="AU119" s="115" t="s">
        <v>80</v>
      </c>
      <c r="AY119" s="14" t="s">
        <v>111</v>
      </c>
      <c r="BE119" s="116">
        <f>IF(N119="základní",J119,0)</f>
        <v>0</v>
      </c>
      <c r="BF119" s="116">
        <f>IF(N119="snížená",J119,0)</f>
        <v>0</v>
      </c>
      <c r="BG119" s="116">
        <f>IF(N119="zákl. přenesená",J119,0)</f>
        <v>0</v>
      </c>
      <c r="BH119" s="116">
        <f>IF(N119="sníž. přenesená",J119,0)</f>
        <v>0</v>
      </c>
      <c r="BI119" s="116">
        <f>IF(N119="nulová",J119,0)</f>
        <v>0</v>
      </c>
      <c r="BJ119" s="14" t="s">
        <v>78</v>
      </c>
      <c r="BK119" s="116">
        <f>ROUND(I119*H119,2)</f>
        <v>0</v>
      </c>
      <c r="BL119" s="14" t="s">
        <v>120</v>
      </c>
      <c r="BM119" s="115" t="s">
        <v>226</v>
      </c>
    </row>
    <row r="120" spans="1:65" s="1" customFormat="1">
      <c r="A120" s="117"/>
      <c r="B120" s="107"/>
      <c r="C120" s="314"/>
      <c r="D120" s="315" t="s">
        <v>122</v>
      </c>
      <c r="E120" s="314"/>
      <c r="F120" s="316" t="s">
        <v>227</v>
      </c>
      <c r="G120" s="314"/>
      <c r="H120" s="314"/>
      <c r="I120" s="117"/>
      <c r="L120" s="29"/>
      <c r="M120" s="118"/>
      <c r="T120" s="49"/>
      <c r="AT120" s="14" t="s">
        <v>122</v>
      </c>
      <c r="AU120" s="14" t="s">
        <v>80</v>
      </c>
    </row>
    <row r="121" spans="1:65" s="1" customFormat="1" ht="16.5" customHeight="1">
      <c r="A121" s="117"/>
      <c r="B121" s="107"/>
      <c r="C121" s="317" t="s">
        <v>228</v>
      </c>
      <c r="D121" s="317" t="s">
        <v>125</v>
      </c>
      <c r="E121" s="318" t="s">
        <v>229</v>
      </c>
      <c r="F121" s="319" t="s">
        <v>230</v>
      </c>
      <c r="G121" s="320" t="s">
        <v>198</v>
      </c>
      <c r="H121" s="321">
        <v>3</v>
      </c>
      <c r="I121" s="120"/>
      <c r="J121" s="121">
        <f>ROUND(I121*H121,2)</f>
        <v>0</v>
      </c>
      <c r="K121" s="119" t="s">
        <v>3</v>
      </c>
      <c r="L121" s="122"/>
      <c r="M121" s="123" t="s">
        <v>3</v>
      </c>
      <c r="N121" s="124" t="s">
        <v>44</v>
      </c>
      <c r="P121" s="113">
        <f>O121*H121</f>
        <v>0</v>
      </c>
      <c r="Q121" s="113">
        <v>0</v>
      </c>
      <c r="R121" s="113">
        <f>Q121*H121</f>
        <v>0</v>
      </c>
      <c r="S121" s="113">
        <v>0</v>
      </c>
      <c r="T121" s="114">
        <f>S121*H121</f>
        <v>0</v>
      </c>
      <c r="AR121" s="115" t="s">
        <v>128</v>
      </c>
      <c r="AT121" s="115" t="s">
        <v>125</v>
      </c>
      <c r="AU121" s="115" t="s">
        <v>80</v>
      </c>
      <c r="AY121" s="14" t="s">
        <v>111</v>
      </c>
      <c r="BE121" s="116">
        <f>IF(N121="základní",J121,0)</f>
        <v>0</v>
      </c>
      <c r="BF121" s="116">
        <f>IF(N121="snížená",J121,0)</f>
        <v>0</v>
      </c>
      <c r="BG121" s="116">
        <f>IF(N121="zákl. přenesená",J121,0)</f>
        <v>0</v>
      </c>
      <c r="BH121" s="116">
        <f>IF(N121="sníž. přenesená",J121,0)</f>
        <v>0</v>
      </c>
      <c r="BI121" s="116">
        <f>IF(N121="nulová",J121,0)</f>
        <v>0</v>
      </c>
      <c r="BJ121" s="14" t="s">
        <v>78</v>
      </c>
      <c r="BK121" s="116">
        <f>ROUND(I121*H121,2)</f>
        <v>0</v>
      </c>
      <c r="BL121" s="14" t="s">
        <v>120</v>
      </c>
      <c r="BM121" s="115" t="s">
        <v>231</v>
      </c>
    </row>
    <row r="122" spans="1:65" s="1" customFormat="1" ht="16.5" customHeight="1">
      <c r="A122" s="117"/>
      <c r="B122" s="107"/>
      <c r="C122" s="317" t="s">
        <v>232</v>
      </c>
      <c r="D122" s="317" t="s">
        <v>125</v>
      </c>
      <c r="E122" s="318" t="s">
        <v>233</v>
      </c>
      <c r="F122" s="319" t="s">
        <v>234</v>
      </c>
      <c r="G122" s="320" t="s">
        <v>198</v>
      </c>
      <c r="H122" s="321">
        <v>3</v>
      </c>
      <c r="I122" s="120"/>
      <c r="J122" s="121">
        <f>ROUND(I122*H122,2)</f>
        <v>0</v>
      </c>
      <c r="K122" s="119" t="s">
        <v>3</v>
      </c>
      <c r="L122" s="122"/>
      <c r="M122" s="123" t="s">
        <v>3</v>
      </c>
      <c r="N122" s="124" t="s">
        <v>44</v>
      </c>
      <c r="P122" s="113">
        <f>O122*H122</f>
        <v>0</v>
      </c>
      <c r="Q122" s="113">
        <v>0</v>
      </c>
      <c r="R122" s="113">
        <f>Q122*H122</f>
        <v>0</v>
      </c>
      <c r="S122" s="113">
        <v>0</v>
      </c>
      <c r="T122" s="114">
        <f>S122*H122</f>
        <v>0</v>
      </c>
      <c r="AR122" s="115" t="s">
        <v>128</v>
      </c>
      <c r="AT122" s="115" t="s">
        <v>125</v>
      </c>
      <c r="AU122" s="115" t="s">
        <v>80</v>
      </c>
      <c r="AY122" s="14" t="s">
        <v>111</v>
      </c>
      <c r="BE122" s="116">
        <f>IF(N122="základní",J122,0)</f>
        <v>0</v>
      </c>
      <c r="BF122" s="116">
        <f>IF(N122="snížená",J122,0)</f>
        <v>0</v>
      </c>
      <c r="BG122" s="116">
        <f>IF(N122="zákl. přenesená",J122,0)</f>
        <v>0</v>
      </c>
      <c r="BH122" s="116">
        <f>IF(N122="sníž. přenesená",J122,0)</f>
        <v>0</v>
      </c>
      <c r="BI122" s="116">
        <f>IF(N122="nulová",J122,0)</f>
        <v>0</v>
      </c>
      <c r="BJ122" s="14" t="s">
        <v>78</v>
      </c>
      <c r="BK122" s="116">
        <f>ROUND(I122*H122,2)</f>
        <v>0</v>
      </c>
      <c r="BL122" s="14" t="s">
        <v>120</v>
      </c>
      <c r="BM122" s="115" t="s">
        <v>235</v>
      </c>
    </row>
    <row r="123" spans="1:65" s="1" customFormat="1" ht="24.15" customHeight="1">
      <c r="A123" s="117"/>
      <c r="B123" s="107"/>
      <c r="C123" s="309" t="s">
        <v>236</v>
      </c>
      <c r="D123" s="309" t="s">
        <v>115</v>
      </c>
      <c r="E123" s="310" t="s">
        <v>237</v>
      </c>
      <c r="F123" s="311" t="s">
        <v>238</v>
      </c>
      <c r="G123" s="312" t="s">
        <v>177</v>
      </c>
      <c r="H123" s="313">
        <v>21</v>
      </c>
      <c r="I123" s="109"/>
      <c r="J123" s="110">
        <f>ROUND(I123*H123,2)</f>
        <v>0</v>
      </c>
      <c r="K123" s="108" t="s">
        <v>119</v>
      </c>
      <c r="L123" s="29"/>
      <c r="M123" s="111" t="s">
        <v>3</v>
      </c>
      <c r="N123" s="112" t="s">
        <v>44</v>
      </c>
      <c r="P123" s="113">
        <f>O123*H123</f>
        <v>0</v>
      </c>
      <c r="Q123" s="113">
        <v>0</v>
      </c>
      <c r="R123" s="113">
        <f>Q123*H123</f>
        <v>0</v>
      </c>
      <c r="S123" s="113">
        <v>0</v>
      </c>
      <c r="T123" s="114">
        <f>S123*H123</f>
        <v>0</v>
      </c>
      <c r="AR123" s="115" t="s">
        <v>120</v>
      </c>
      <c r="AT123" s="115" t="s">
        <v>115</v>
      </c>
      <c r="AU123" s="115" t="s">
        <v>80</v>
      </c>
      <c r="AY123" s="14" t="s">
        <v>111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78</v>
      </c>
      <c r="BK123" s="116">
        <f>ROUND(I123*H123,2)</f>
        <v>0</v>
      </c>
      <c r="BL123" s="14" t="s">
        <v>120</v>
      </c>
      <c r="BM123" s="115" t="s">
        <v>239</v>
      </c>
    </row>
    <row r="124" spans="1:65" s="1" customFormat="1">
      <c r="A124" s="117"/>
      <c r="B124" s="107"/>
      <c r="C124" s="314"/>
      <c r="D124" s="315" t="s">
        <v>122</v>
      </c>
      <c r="E124" s="314"/>
      <c r="F124" s="316" t="s">
        <v>240</v>
      </c>
      <c r="G124" s="314"/>
      <c r="H124" s="314"/>
      <c r="I124" s="117"/>
      <c r="L124" s="29"/>
      <c r="M124" s="118"/>
      <c r="T124" s="49"/>
      <c r="AT124" s="14" t="s">
        <v>122</v>
      </c>
      <c r="AU124" s="14" t="s">
        <v>80</v>
      </c>
    </row>
    <row r="125" spans="1:65" s="1" customFormat="1" ht="37.799999999999997" customHeight="1">
      <c r="A125" s="117"/>
      <c r="B125" s="107"/>
      <c r="C125" s="317" t="s">
        <v>241</v>
      </c>
      <c r="D125" s="317" t="s">
        <v>125</v>
      </c>
      <c r="E125" s="318" t="s">
        <v>242</v>
      </c>
      <c r="F125" s="319" t="s">
        <v>243</v>
      </c>
      <c r="G125" s="320" t="s">
        <v>198</v>
      </c>
      <c r="H125" s="321">
        <v>15</v>
      </c>
      <c r="I125" s="120"/>
      <c r="J125" s="121">
        <f t="shared" ref="J125:J132" si="0">ROUND(I125*H125,2)</f>
        <v>0</v>
      </c>
      <c r="K125" s="119" t="s">
        <v>3</v>
      </c>
      <c r="L125" s="122"/>
      <c r="M125" s="123" t="s">
        <v>3</v>
      </c>
      <c r="N125" s="124" t="s">
        <v>44</v>
      </c>
      <c r="P125" s="113">
        <f t="shared" ref="P125:P132" si="1">O125*H125</f>
        <v>0</v>
      </c>
      <c r="Q125" s="113">
        <v>0</v>
      </c>
      <c r="R125" s="113">
        <f t="shared" ref="R125:R132" si="2">Q125*H125</f>
        <v>0</v>
      </c>
      <c r="S125" s="113">
        <v>0</v>
      </c>
      <c r="T125" s="114">
        <f t="shared" ref="T125:T132" si="3">S125*H125</f>
        <v>0</v>
      </c>
      <c r="AR125" s="115" t="s">
        <v>128</v>
      </c>
      <c r="AT125" s="115" t="s">
        <v>125</v>
      </c>
      <c r="AU125" s="115" t="s">
        <v>80</v>
      </c>
      <c r="AY125" s="14" t="s">
        <v>111</v>
      </c>
      <c r="BE125" s="116">
        <f t="shared" ref="BE125:BE132" si="4">IF(N125="základní",J125,0)</f>
        <v>0</v>
      </c>
      <c r="BF125" s="116">
        <f t="shared" ref="BF125:BF132" si="5">IF(N125="snížená",J125,0)</f>
        <v>0</v>
      </c>
      <c r="BG125" s="116">
        <f t="shared" ref="BG125:BG132" si="6">IF(N125="zákl. přenesená",J125,0)</f>
        <v>0</v>
      </c>
      <c r="BH125" s="116">
        <f t="shared" ref="BH125:BH132" si="7">IF(N125="sníž. přenesená",J125,0)</f>
        <v>0</v>
      </c>
      <c r="BI125" s="116">
        <f t="shared" ref="BI125:BI132" si="8">IF(N125="nulová",J125,0)</f>
        <v>0</v>
      </c>
      <c r="BJ125" s="14" t="s">
        <v>78</v>
      </c>
      <c r="BK125" s="116">
        <f t="shared" ref="BK125:BK132" si="9">ROUND(I125*H125,2)</f>
        <v>0</v>
      </c>
      <c r="BL125" s="14" t="s">
        <v>120</v>
      </c>
      <c r="BM125" s="115" t="s">
        <v>244</v>
      </c>
    </row>
    <row r="126" spans="1:65" s="1" customFormat="1" ht="37.799999999999997" customHeight="1">
      <c r="A126" s="117"/>
      <c r="B126" s="107"/>
      <c r="C126" s="317" t="s">
        <v>245</v>
      </c>
      <c r="D126" s="317" t="s">
        <v>125</v>
      </c>
      <c r="E126" s="318" t="s">
        <v>246</v>
      </c>
      <c r="F126" s="319" t="s">
        <v>247</v>
      </c>
      <c r="G126" s="320" t="s">
        <v>198</v>
      </c>
      <c r="H126" s="321">
        <v>6</v>
      </c>
      <c r="I126" s="120"/>
      <c r="J126" s="121">
        <f t="shared" si="0"/>
        <v>0</v>
      </c>
      <c r="K126" s="119" t="s">
        <v>3</v>
      </c>
      <c r="L126" s="122"/>
      <c r="M126" s="123" t="s">
        <v>3</v>
      </c>
      <c r="N126" s="124" t="s">
        <v>44</v>
      </c>
      <c r="P126" s="113">
        <f t="shared" si="1"/>
        <v>0</v>
      </c>
      <c r="Q126" s="113">
        <v>0</v>
      </c>
      <c r="R126" s="113">
        <f t="shared" si="2"/>
        <v>0</v>
      </c>
      <c r="S126" s="113">
        <v>0</v>
      </c>
      <c r="T126" s="114">
        <f t="shared" si="3"/>
        <v>0</v>
      </c>
      <c r="AR126" s="115" t="s">
        <v>128</v>
      </c>
      <c r="AT126" s="115" t="s">
        <v>125</v>
      </c>
      <c r="AU126" s="115" t="s">
        <v>80</v>
      </c>
      <c r="AY126" s="14" t="s">
        <v>111</v>
      </c>
      <c r="BE126" s="116">
        <f t="shared" si="4"/>
        <v>0</v>
      </c>
      <c r="BF126" s="116">
        <f t="shared" si="5"/>
        <v>0</v>
      </c>
      <c r="BG126" s="116">
        <f t="shared" si="6"/>
        <v>0</v>
      </c>
      <c r="BH126" s="116">
        <f t="shared" si="7"/>
        <v>0</v>
      </c>
      <c r="BI126" s="116">
        <f t="shared" si="8"/>
        <v>0</v>
      </c>
      <c r="BJ126" s="14" t="s">
        <v>78</v>
      </c>
      <c r="BK126" s="116">
        <f t="shared" si="9"/>
        <v>0</v>
      </c>
      <c r="BL126" s="14" t="s">
        <v>120</v>
      </c>
      <c r="BM126" s="115" t="s">
        <v>248</v>
      </c>
    </row>
    <row r="127" spans="1:65" s="1" customFormat="1" ht="16.5" customHeight="1">
      <c r="A127" s="117"/>
      <c r="B127" s="107"/>
      <c r="C127" s="309" t="s">
        <v>249</v>
      </c>
      <c r="D127" s="309" t="s">
        <v>115</v>
      </c>
      <c r="E127" s="310" t="s">
        <v>250</v>
      </c>
      <c r="F127" s="311" t="s">
        <v>251</v>
      </c>
      <c r="G127" s="312" t="s">
        <v>252</v>
      </c>
      <c r="H127" s="313">
        <v>1</v>
      </c>
      <c r="I127" s="109"/>
      <c r="J127" s="110">
        <f t="shared" si="0"/>
        <v>0</v>
      </c>
      <c r="K127" s="108" t="s">
        <v>3</v>
      </c>
      <c r="L127" s="29"/>
      <c r="M127" s="111" t="s">
        <v>3</v>
      </c>
      <c r="N127" s="112" t="s">
        <v>44</v>
      </c>
      <c r="P127" s="113">
        <f t="shared" si="1"/>
        <v>0</v>
      </c>
      <c r="Q127" s="113">
        <v>0</v>
      </c>
      <c r="R127" s="113">
        <f t="shared" si="2"/>
        <v>0</v>
      </c>
      <c r="S127" s="113">
        <v>0</v>
      </c>
      <c r="T127" s="114">
        <f t="shared" si="3"/>
        <v>0</v>
      </c>
      <c r="AR127" s="115" t="s">
        <v>120</v>
      </c>
      <c r="AT127" s="115" t="s">
        <v>115</v>
      </c>
      <c r="AU127" s="115" t="s">
        <v>80</v>
      </c>
      <c r="AY127" s="14" t="s">
        <v>111</v>
      </c>
      <c r="BE127" s="116">
        <f t="shared" si="4"/>
        <v>0</v>
      </c>
      <c r="BF127" s="116">
        <f t="shared" si="5"/>
        <v>0</v>
      </c>
      <c r="BG127" s="116">
        <f t="shared" si="6"/>
        <v>0</v>
      </c>
      <c r="BH127" s="116">
        <f t="shared" si="7"/>
        <v>0</v>
      </c>
      <c r="BI127" s="116">
        <f t="shared" si="8"/>
        <v>0</v>
      </c>
      <c r="BJ127" s="14" t="s">
        <v>78</v>
      </c>
      <c r="BK127" s="116">
        <f t="shared" si="9"/>
        <v>0</v>
      </c>
      <c r="BL127" s="14" t="s">
        <v>120</v>
      </c>
      <c r="BM127" s="115" t="s">
        <v>253</v>
      </c>
    </row>
    <row r="128" spans="1:65" s="1" customFormat="1" ht="16.5" customHeight="1">
      <c r="A128" s="117"/>
      <c r="B128" s="107"/>
      <c r="C128" s="317" t="s">
        <v>254</v>
      </c>
      <c r="D128" s="317" t="s">
        <v>125</v>
      </c>
      <c r="E128" s="318" t="s">
        <v>255</v>
      </c>
      <c r="F128" s="319" t="s">
        <v>256</v>
      </c>
      <c r="G128" s="320" t="s">
        <v>198</v>
      </c>
      <c r="H128" s="321">
        <v>2</v>
      </c>
      <c r="I128" s="120"/>
      <c r="J128" s="121">
        <f t="shared" si="0"/>
        <v>0</v>
      </c>
      <c r="K128" s="119" t="s">
        <v>3</v>
      </c>
      <c r="L128" s="122"/>
      <c r="M128" s="123" t="s">
        <v>3</v>
      </c>
      <c r="N128" s="124" t="s">
        <v>44</v>
      </c>
      <c r="P128" s="113">
        <f t="shared" si="1"/>
        <v>0</v>
      </c>
      <c r="Q128" s="113">
        <v>0</v>
      </c>
      <c r="R128" s="113">
        <f t="shared" si="2"/>
        <v>0</v>
      </c>
      <c r="S128" s="113">
        <v>0</v>
      </c>
      <c r="T128" s="114">
        <f t="shared" si="3"/>
        <v>0</v>
      </c>
      <c r="AR128" s="115" t="s">
        <v>128</v>
      </c>
      <c r="AT128" s="115" t="s">
        <v>125</v>
      </c>
      <c r="AU128" s="115" t="s">
        <v>80</v>
      </c>
      <c r="AY128" s="14" t="s">
        <v>111</v>
      </c>
      <c r="BE128" s="116">
        <f t="shared" si="4"/>
        <v>0</v>
      </c>
      <c r="BF128" s="116">
        <f t="shared" si="5"/>
        <v>0</v>
      </c>
      <c r="BG128" s="116">
        <f t="shared" si="6"/>
        <v>0</v>
      </c>
      <c r="BH128" s="116">
        <f t="shared" si="7"/>
        <v>0</v>
      </c>
      <c r="BI128" s="116">
        <f t="shared" si="8"/>
        <v>0</v>
      </c>
      <c r="BJ128" s="14" t="s">
        <v>78</v>
      </c>
      <c r="BK128" s="116">
        <f t="shared" si="9"/>
        <v>0</v>
      </c>
      <c r="BL128" s="14" t="s">
        <v>120</v>
      </c>
      <c r="BM128" s="115" t="s">
        <v>257</v>
      </c>
    </row>
    <row r="129" spans="1:65" s="1" customFormat="1" ht="16.5" customHeight="1">
      <c r="A129" s="117"/>
      <c r="B129" s="107"/>
      <c r="C129" s="317" t="s">
        <v>258</v>
      </c>
      <c r="D129" s="317" t="s">
        <v>125</v>
      </c>
      <c r="E129" s="318" t="s">
        <v>259</v>
      </c>
      <c r="F129" s="319" t="s">
        <v>260</v>
      </c>
      <c r="G129" s="320" t="s">
        <v>198</v>
      </c>
      <c r="H129" s="321">
        <v>2</v>
      </c>
      <c r="I129" s="120"/>
      <c r="J129" s="121">
        <f t="shared" si="0"/>
        <v>0</v>
      </c>
      <c r="K129" s="119" t="s">
        <v>3</v>
      </c>
      <c r="L129" s="122"/>
      <c r="M129" s="123" t="s">
        <v>3</v>
      </c>
      <c r="N129" s="124" t="s">
        <v>44</v>
      </c>
      <c r="P129" s="113">
        <f t="shared" si="1"/>
        <v>0</v>
      </c>
      <c r="Q129" s="113">
        <v>0</v>
      </c>
      <c r="R129" s="113">
        <f t="shared" si="2"/>
        <v>0</v>
      </c>
      <c r="S129" s="113">
        <v>0</v>
      </c>
      <c r="T129" s="114">
        <f t="shared" si="3"/>
        <v>0</v>
      </c>
      <c r="AR129" s="115" t="s">
        <v>128</v>
      </c>
      <c r="AT129" s="115" t="s">
        <v>125</v>
      </c>
      <c r="AU129" s="115" t="s">
        <v>80</v>
      </c>
      <c r="AY129" s="14" t="s">
        <v>111</v>
      </c>
      <c r="BE129" s="116">
        <f t="shared" si="4"/>
        <v>0</v>
      </c>
      <c r="BF129" s="116">
        <f t="shared" si="5"/>
        <v>0</v>
      </c>
      <c r="BG129" s="116">
        <f t="shared" si="6"/>
        <v>0</v>
      </c>
      <c r="BH129" s="116">
        <f t="shared" si="7"/>
        <v>0</v>
      </c>
      <c r="BI129" s="116">
        <f t="shared" si="8"/>
        <v>0</v>
      </c>
      <c r="BJ129" s="14" t="s">
        <v>78</v>
      </c>
      <c r="BK129" s="116">
        <f t="shared" si="9"/>
        <v>0</v>
      </c>
      <c r="BL129" s="14" t="s">
        <v>120</v>
      </c>
      <c r="BM129" s="115" t="s">
        <v>261</v>
      </c>
    </row>
    <row r="130" spans="1:65" s="1" customFormat="1" ht="16.5" customHeight="1">
      <c r="A130" s="117"/>
      <c r="B130" s="107"/>
      <c r="C130" s="309" t="s">
        <v>262</v>
      </c>
      <c r="D130" s="309" t="s">
        <v>115</v>
      </c>
      <c r="E130" s="310" t="s">
        <v>263</v>
      </c>
      <c r="F130" s="311" t="s">
        <v>264</v>
      </c>
      <c r="G130" s="312" t="s">
        <v>198</v>
      </c>
      <c r="H130" s="313">
        <v>2</v>
      </c>
      <c r="I130" s="109"/>
      <c r="J130" s="110">
        <f t="shared" si="0"/>
        <v>0</v>
      </c>
      <c r="K130" s="108" t="s">
        <v>3</v>
      </c>
      <c r="L130" s="29"/>
      <c r="M130" s="111" t="s">
        <v>3</v>
      </c>
      <c r="N130" s="112" t="s">
        <v>44</v>
      </c>
      <c r="P130" s="113">
        <f t="shared" si="1"/>
        <v>0</v>
      </c>
      <c r="Q130" s="113">
        <v>0</v>
      </c>
      <c r="R130" s="113">
        <f t="shared" si="2"/>
        <v>0</v>
      </c>
      <c r="S130" s="113">
        <v>0</v>
      </c>
      <c r="T130" s="114">
        <f t="shared" si="3"/>
        <v>0</v>
      </c>
      <c r="AR130" s="115" t="s">
        <v>120</v>
      </c>
      <c r="AT130" s="115" t="s">
        <v>115</v>
      </c>
      <c r="AU130" s="115" t="s">
        <v>80</v>
      </c>
      <c r="AY130" s="14" t="s">
        <v>111</v>
      </c>
      <c r="BE130" s="116">
        <f t="shared" si="4"/>
        <v>0</v>
      </c>
      <c r="BF130" s="116">
        <f t="shared" si="5"/>
        <v>0</v>
      </c>
      <c r="BG130" s="116">
        <f t="shared" si="6"/>
        <v>0</v>
      </c>
      <c r="BH130" s="116">
        <f t="shared" si="7"/>
        <v>0</v>
      </c>
      <c r="BI130" s="116">
        <f t="shared" si="8"/>
        <v>0</v>
      </c>
      <c r="BJ130" s="14" t="s">
        <v>78</v>
      </c>
      <c r="BK130" s="116">
        <f t="shared" si="9"/>
        <v>0</v>
      </c>
      <c r="BL130" s="14" t="s">
        <v>120</v>
      </c>
      <c r="BM130" s="115" t="s">
        <v>265</v>
      </c>
    </row>
    <row r="131" spans="1:65" s="1" customFormat="1" ht="16.5" customHeight="1">
      <c r="A131" s="117"/>
      <c r="B131" s="107"/>
      <c r="C131" s="317" t="s">
        <v>266</v>
      </c>
      <c r="D131" s="317" t="s">
        <v>125</v>
      </c>
      <c r="E131" s="318" t="s">
        <v>267</v>
      </c>
      <c r="F131" s="319" t="s">
        <v>268</v>
      </c>
      <c r="G131" s="320" t="s">
        <v>198</v>
      </c>
      <c r="H131" s="321">
        <v>2</v>
      </c>
      <c r="I131" s="120"/>
      <c r="J131" s="121">
        <f t="shared" si="0"/>
        <v>0</v>
      </c>
      <c r="K131" s="119" t="s">
        <v>3</v>
      </c>
      <c r="L131" s="122"/>
      <c r="M131" s="123" t="s">
        <v>3</v>
      </c>
      <c r="N131" s="124" t="s">
        <v>44</v>
      </c>
      <c r="P131" s="113">
        <f t="shared" si="1"/>
        <v>0</v>
      </c>
      <c r="Q131" s="113">
        <v>0</v>
      </c>
      <c r="R131" s="113">
        <f t="shared" si="2"/>
        <v>0</v>
      </c>
      <c r="S131" s="113">
        <v>0</v>
      </c>
      <c r="T131" s="114">
        <f t="shared" si="3"/>
        <v>0</v>
      </c>
      <c r="AR131" s="115" t="s">
        <v>128</v>
      </c>
      <c r="AT131" s="115" t="s">
        <v>125</v>
      </c>
      <c r="AU131" s="115" t="s">
        <v>80</v>
      </c>
      <c r="AY131" s="14" t="s">
        <v>111</v>
      </c>
      <c r="BE131" s="116">
        <f t="shared" si="4"/>
        <v>0</v>
      </c>
      <c r="BF131" s="116">
        <f t="shared" si="5"/>
        <v>0</v>
      </c>
      <c r="BG131" s="116">
        <f t="shared" si="6"/>
        <v>0</v>
      </c>
      <c r="BH131" s="116">
        <f t="shared" si="7"/>
        <v>0</v>
      </c>
      <c r="BI131" s="116">
        <f t="shared" si="8"/>
        <v>0</v>
      </c>
      <c r="BJ131" s="14" t="s">
        <v>78</v>
      </c>
      <c r="BK131" s="116">
        <f t="shared" si="9"/>
        <v>0</v>
      </c>
      <c r="BL131" s="14" t="s">
        <v>120</v>
      </c>
      <c r="BM131" s="115" t="s">
        <v>269</v>
      </c>
    </row>
    <row r="132" spans="1:65" s="1" customFormat="1" ht="16.5" customHeight="1">
      <c r="A132" s="117"/>
      <c r="B132" s="107"/>
      <c r="C132" s="309" t="s">
        <v>270</v>
      </c>
      <c r="D132" s="309" t="s">
        <v>115</v>
      </c>
      <c r="E132" s="310" t="s">
        <v>271</v>
      </c>
      <c r="F132" s="311" t="s">
        <v>272</v>
      </c>
      <c r="G132" s="312" t="s">
        <v>177</v>
      </c>
      <c r="H132" s="313">
        <v>6</v>
      </c>
      <c r="I132" s="109"/>
      <c r="J132" s="110">
        <f t="shared" si="0"/>
        <v>0</v>
      </c>
      <c r="K132" s="108" t="s">
        <v>119</v>
      </c>
      <c r="L132" s="29"/>
      <c r="M132" s="111" t="s">
        <v>3</v>
      </c>
      <c r="N132" s="112" t="s">
        <v>44</v>
      </c>
      <c r="P132" s="113">
        <f t="shared" si="1"/>
        <v>0</v>
      </c>
      <c r="Q132" s="113">
        <v>0</v>
      </c>
      <c r="R132" s="113">
        <f t="shared" si="2"/>
        <v>0</v>
      </c>
      <c r="S132" s="113">
        <v>0</v>
      </c>
      <c r="T132" s="114">
        <f t="shared" si="3"/>
        <v>0</v>
      </c>
      <c r="AR132" s="115" t="s">
        <v>120</v>
      </c>
      <c r="AT132" s="115" t="s">
        <v>115</v>
      </c>
      <c r="AU132" s="115" t="s">
        <v>80</v>
      </c>
      <c r="AY132" s="14" t="s">
        <v>111</v>
      </c>
      <c r="BE132" s="116">
        <f t="shared" si="4"/>
        <v>0</v>
      </c>
      <c r="BF132" s="116">
        <f t="shared" si="5"/>
        <v>0</v>
      </c>
      <c r="BG132" s="116">
        <f t="shared" si="6"/>
        <v>0</v>
      </c>
      <c r="BH132" s="116">
        <f t="shared" si="7"/>
        <v>0</v>
      </c>
      <c r="BI132" s="116">
        <f t="shared" si="8"/>
        <v>0</v>
      </c>
      <c r="BJ132" s="14" t="s">
        <v>78</v>
      </c>
      <c r="BK132" s="116">
        <f t="shared" si="9"/>
        <v>0</v>
      </c>
      <c r="BL132" s="14" t="s">
        <v>120</v>
      </c>
      <c r="BM132" s="115" t="s">
        <v>273</v>
      </c>
    </row>
    <row r="133" spans="1:65" s="1" customFormat="1">
      <c r="A133" s="117"/>
      <c r="B133" s="107"/>
      <c r="C133" s="314"/>
      <c r="D133" s="315" t="s">
        <v>122</v>
      </c>
      <c r="E133" s="314"/>
      <c r="F133" s="316" t="s">
        <v>274</v>
      </c>
      <c r="G133" s="314"/>
      <c r="H133" s="314"/>
      <c r="I133" s="117"/>
      <c r="L133" s="29"/>
      <c r="M133" s="118"/>
      <c r="T133" s="49"/>
      <c r="AT133" s="14" t="s">
        <v>122</v>
      </c>
      <c r="AU133" s="14" t="s">
        <v>80</v>
      </c>
    </row>
    <row r="134" spans="1:65" s="1" customFormat="1" ht="16.5" customHeight="1">
      <c r="A134" s="117"/>
      <c r="B134" s="107"/>
      <c r="C134" s="317" t="s">
        <v>275</v>
      </c>
      <c r="D134" s="317" t="s">
        <v>125</v>
      </c>
      <c r="E134" s="318" t="s">
        <v>276</v>
      </c>
      <c r="F134" s="319" t="s">
        <v>277</v>
      </c>
      <c r="G134" s="320" t="s">
        <v>177</v>
      </c>
      <c r="H134" s="321">
        <v>2</v>
      </c>
      <c r="I134" s="120"/>
      <c r="J134" s="121">
        <f>ROUND(I134*H134,2)</f>
        <v>0</v>
      </c>
      <c r="K134" s="119" t="s">
        <v>119</v>
      </c>
      <c r="L134" s="122"/>
      <c r="M134" s="123" t="s">
        <v>3</v>
      </c>
      <c r="N134" s="124" t="s">
        <v>44</v>
      </c>
      <c r="P134" s="113">
        <f>O134*H134</f>
        <v>0</v>
      </c>
      <c r="Q134" s="113">
        <v>4.0000000000000002E-4</v>
      </c>
      <c r="R134" s="113">
        <f>Q134*H134</f>
        <v>8.0000000000000004E-4</v>
      </c>
      <c r="S134" s="113">
        <v>0</v>
      </c>
      <c r="T134" s="114">
        <f>S134*H134</f>
        <v>0</v>
      </c>
      <c r="AR134" s="115" t="s">
        <v>128</v>
      </c>
      <c r="AT134" s="115" t="s">
        <v>125</v>
      </c>
      <c r="AU134" s="115" t="s">
        <v>80</v>
      </c>
      <c r="AY134" s="14" t="s">
        <v>111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78</v>
      </c>
      <c r="BK134" s="116">
        <f>ROUND(I134*H134,2)</f>
        <v>0</v>
      </c>
      <c r="BL134" s="14" t="s">
        <v>120</v>
      </c>
      <c r="BM134" s="115" t="s">
        <v>278</v>
      </c>
    </row>
    <row r="135" spans="1:65" s="1" customFormat="1" ht="16.5" customHeight="1">
      <c r="A135" s="117"/>
      <c r="B135" s="107"/>
      <c r="C135" s="317" t="s">
        <v>279</v>
      </c>
      <c r="D135" s="317" t="s">
        <v>125</v>
      </c>
      <c r="E135" s="318" t="s">
        <v>280</v>
      </c>
      <c r="F135" s="319" t="s">
        <v>281</v>
      </c>
      <c r="G135" s="320" t="s">
        <v>177</v>
      </c>
      <c r="H135" s="321">
        <v>4</v>
      </c>
      <c r="I135" s="120"/>
      <c r="J135" s="121">
        <f>ROUND(I135*H135,2)</f>
        <v>0</v>
      </c>
      <c r="K135" s="119" t="s">
        <v>119</v>
      </c>
      <c r="L135" s="122"/>
      <c r="M135" s="123" t="s">
        <v>3</v>
      </c>
      <c r="N135" s="124" t="s">
        <v>44</v>
      </c>
      <c r="P135" s="113">
        <f>O135*H135</f>
        <v>0</v>
      </c>
      <c r="Q135" s="113">
        <v>4.0000000000000002E-4</v>
      </c>
      <c r="R135" s="113">
        <f>Q135*H135</f>
        <v>1.6000000000000001E-3</v>
      </c>
      <c r="S135" s="113">
        <v>0</v>
      </c>
      <c r="T135" s="114">
        <f>S135*H135</f>
        <v>0</v>
      </c>
      <c r="AR135" s="115" t="s">
        <v>128</v>
      </c>
      <c r="AT135" s="115" t="s">
        <v>125</v>
      </c>
      <c r="AU135" s="115" t="s">
        <v>80</v>
      </c>
      <c r="AY135" s="14" t="s">
        <v>111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4" t="s">
        <v>78</v>
      </c>
      <c r="BK135" s="116">
        <f>ROUND(I135*H135,2)</f>
        <v>0</v>
      </c>
      <c r="BL135" s="14" t="s">
        <v>120</v>
      </c>
      <c r="BM135" s="115" t="s">
        <v>282</v>
      </c>
    </row>
    <row r="136" spans="1:65" s="1" customFormat="1" ht="16.5" customHeight="1">
      <c r="A136" s="117"/>
      <c r="B136" s="107"/>
      <c r="C136" s="309" t="s">
        <v>283</v>
      </c>
      <c r="D136" s="309" t="s">
        <v>115</v>
      </c>
      <c r="E136" s="310" t="s">
        <v>284</v>
      </c>
      <c r="F136" s="311" t="s">
        <v>285</v>
      </c>
      <c r="G136" s="312" t="s">
        <v>177</v>
      </c>
      <c r="H136" s="313">
        <v>1</v>
      </c>
      <c r="I136" s="109"/>
      <c r="J136" s="110">
        <f>ROUND(I136*H136,2)</f>
        <v>0</v>
      </c>
      <c r="K136" s="108" t="s">
        <v>119</v>
      </c>
      <c r="L136" s="29"/>
      <c r="M136" s="111" t="s">
        <v>3</v>
      </c>
      <c r="N136" s="112" t="s">
        <v>44</v>
      </c>
      <c r="P136" s="113">
        <f>O136*H136</f>
        <v>0</v>
      </c>
      <c r="Q136" s="113">
        <v>0</v>
      </c>
      <c r="R136" s="113">
        <f>Q136*H136</f>
        <v>0</v>
      </c>
      <c r="S136" s="113">
        <v>0</v>
      </c>
      <c r="T136" s="114">
        <f>S136*H136</f>
        <v>0</v>
      </c>
      <c r="AR136" s="115" t="s">
        <v>120</v>
      </c>
      <c r="AT136" s="115" t="s">
        <v>115</v>
      </c>
      <c r="AU136" s="115" t="s">
        <v>80</v>
      </c>
      <c r="AY136" s="14" t="s">
        <v>111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78</v>
      </c>
      <c r="BK136" s="116">
        <f>ROUND(I136*H136,2)</f>
        <v>0</v>
      </c>
      <c r="BL136" s="14" t="s">
        <v>120</v>
      </c>
      <c r="BM136" s="115" t="s">
        <v>286</v>
      </c>
    </row>
    <row r="137" spans="1:65" s="1" customFormat="1">
      <c r="A137" s="117"/>
      <c r="B137" s="107"/>
      <c r="C137" s="314"/>
      <c r="D137" s="315" t="s">
        <v>122</v>
      </c>
      <c r="E137" s="314"/>
      <c r="F137" s="316" t="s">
        <v>287</v>
      </c>
      <c r="G137" s="314"/>
      <c r="H137" s="314"/>
      <c r="I137" s="117"/>
      <c r="L137" s="29"/>
      <c r="M137" s="118"/>
      <c r="T137" s="49"/>
      <c r="AT137" s="14" t="s">
        <v>122</v>
      </c>
      <c r="AU137" s="14" t="s">
        <v>80</v>
      </c>
    </row>
    <row r="138" spans="1:65" s="1" customFormat="1" ht="16.5" customHeight="1">
      <c r="A138" s="117"/>
      <c r="B138" s="107"/>
      <c r="C138" s="317" t="s">
        <v>288</v>
      </c>
      <c r="D138" s="317" t="s">
        <v>125</v>
      </c>
      <c r="E138" s="318" t="s">
        <v>289</v>
      </c>
      <c r="F138" s="319" t="s">
        <v>290</v>
      </c>
      <c r="G138" s="320" t="s">
        <v>177</v>
      </c>
      <c r="H138" s="321">
        <v>1</v>
      </c>
      <c r="I138" s="120"/>
      <c r="J138" s="121">
        <f>ROUND(I138*H138,2)</f>
        <v>0</v>
      </c>
      <c r="K138" s="119" t="s">
        <v>119</v>
      </c>
      <c r="L138" s="122"/>
      <c r="M138" s="123" t="s">
        <v>3</v>
      </c>
      <c r="N138" s="124" t="s">
        <v>44</v>
      </c>
      <c r="P138" s="113">
        <f>O138*H138</f>
        <v>0</v>
      </c>
      <c r="Q138" s="113">
        <v>1.0499999999999999E-3</v>
      </c>
      <c r="R138" s="113">
        <f>Q138*H138</f>
        <v>1.0499999999999999E-3</v>
      </c>
      <c r="S138" s="113">
        <v>0</v>
      </c>
      <c r="T138" s="114">
        <f>S138*H138</f>
        <v>0</v>
      </c>
      <c r="AR138" s="115" t="s">
        <v>128</v>
      </c>
      <c r="AT138" s="115" t="s">
        <v>125</v>
      </c>
      <c r="AU138" s="115" t="s">
        <v>80</v>
      </c>
      <c r="AY138" s="14" t="s">
        <v>111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78</v>
      </c>
      <c r="BK138" s="116">
        <f>ROUND(I138*H138,2)</f>
        <v>0</v>
      </c>
      <c r="BL138" s="14" t="s">
        <v>120</v>
      </c>
      <c r="BM138" s="115" t="s">
        <v>291</v>
      </c>
    </row>
    <row r="139" spans="1:65" s="1" customFormat="1" ht="16.5" customHeight="1">
      <c r="A139" s="117"/>
      <c r="B139" s="107"/>
      <c r="C139" s="309" t="s">
        <v>292</v>
      </c>
      <c r="D139" s="309" t="s">
        <v>115</v>
      </c>
      <c r="E139" s="310" t="s">
        <v>293</v>
      </c>
      <c r="F139" s="311" t="s">
        <v>294</v>
      </c>
      <c r="G139" s="312" t="s">
        <v>177</v>
      </c>
      <c r="H139" s="313">
        <v>2</v>
      </c>
      <c r="I139" s="109"/>
      <c r="J139" s="110">
        <f>ROUND(I139*H139,2)</f>
        <v>0</v>
      </c>
      <c r="K139" s="108" t="s">
        <v>119</v>
      </c>
      <c r="L139" s="29"/>
      <c r="M139" s="111" t="s">
        <v>3</v>
      </c>
      <c r="N139" s="112" t="s">
        <v>44</v>
      </c>
      <c r="P139" s="113">
        <f>O139*H139</f>
        <v>0</v>
      </c>
      <c r="Q139" s="113">
        <v>0</v>
      </c>
      <c r="R139" s="113">
        <f>Q139*H139</f>
        <v>0</v>
      </c>
      <c r="S139" s="113">
        <v>0</v>
      </c>
      <c r="T139" s="114">
        <f>S139*H139</f>
        <v>0</v>
      </c>
      <c r="AR139" s="115" t="s">
        <v>120</v>
      </c>
      <c r="AT139" s="115" t="s">
        <v>115</v>
      </c>
      <c r="AU139" s="115" t="s">
        <v>80</v>
      </c>
      <c r="AY139" s="14" t="s">
        <v>111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4" t="s">
        <v>78</v>
      </c>
      <c r="BK139" s="116">
        <f>ROUND(I139*H139,2)</f>
        <v>0</v>
      </c>
      <c r="BL139" s="14" t="s">
        <v>120</v>
      </c>
      <c r="BM139" s="115" t="s">
        <v>295</v>
      </c>
    </row>
    <row r="140" spans="1:65" s="1" customFormat="1">
      <c r="A140" s="117"/>
      <c r="B140" s="107"/>
      <c r="C140" s="314"/>
      <c r="D140" s="315" t="s">
        <v>122</v>
      </c>
      <c r="E140" s="314"/>
      <c r="F140" s="316" t="s">
        <v>296</v>
      </c>
      <c r="G140" s="314"/>
      <c r="H140" s="314"/>
      <c r="I140" s="117"/>
      <c r="L140" s="29"/>
      <c r="M140" s="118"/>
      <c r="T140" s="49"/>
      <c r="AT140" s="14" t="s">
        <v>122</v>
      </c>
      <c r="AU140" s="14" t="s">
        <v>80</v>
      </c>
    </row>
    <row r="141" spans="1:65" s="1" customFormat="1" ht="16.5" customHeight="1">
      <c r="A141" s="117"/>
      <c r="B141" s="107"/>
      <c r="C141" s="317" t="s">
        <v>297</v>
      </c>
      <c r="D141" s="317" t="s">
        <v>125</v>
      </c>
      <c r="E141" s="318" t="s">
        <v>298</v>
      </c>
      <c r="F141" s="319" t="s">
        <v>299</v>
      </c>
      <c r="G141" s="320" t="s">
        <v>177</v>
      </c>
      <c r="H141" s="321">
        <v>1</v>
      </c>
      <c r="I141" s="120"/>
      <c r="J141" s="121">
        <f>ROUND(I141*H141,2)</f>
        <v>0</v>
      </c>
      <c r="K141" s="119" t="s">
        <v>119</v>
      </c>
      <c r="L141" s="122"/>
      <c r="M141" s="123" t="s">
        <v>3</v>
      </c>
      <c r="N141" s="124" t="s">
        <v>44</v>
      </c>
      <c r="P141" s="113">
        <f>O141*H141</f>
        <v>0</v>
      </c>
      <c r="Q141" s="113">
        <v>1.0499999999999999E-3</v>
      </c>
      <c r="R141" s="113">
        <f>Q141*H141</f>
        <v>1.0499999999999999E-3</v>
      </c>
      <c r="S141" s="113">
        <v>0</v>
      </c>
      <c r="T141" s="114">
        <f>S141*H141</f>
        <v>0</v>
      </c>
      <c r="AR141" s="115" t="s">
        <v>128</v>
      </c>
      <c r="AT141" s="115" t="s">
        <v>125</v>
      </c>
      <c r="AU141" s="115" t="s">
        <v>80</v>
      </c>
      <c r="AY141" s="14" t="s">
        <v>111</v>
      </c>
      <c r="BE141" s="116">
        <f>IF(N141="základní",J141,0)</f>
        <v>0</v>
      </c>
      <c r="BF141" s="116">
        <f>IF(N141="snížená",J141,0)</f>
        <v>0</v>
      </c>
      <c r="BG141" s="116">
        <f>IF(N141="zákl. přenesená",J141,0)</f>
        <v>0</v>
      </c>
      <c r="BH141" s="116">
        <f>IF(N141="sníž. přenesená",J141,0)</f>
        <v>0</v>
      </c>
      <c r="BI141" s="116">
        <f>IF(N141="nulová",J141,0)</f>
        <v>0</v>
      </c>
      <c r="BJ141" s="14" t="s">
        <v>78</v>
      </c>
      <c r="BK141" s="116">
        <f>ROUND(I141*H141,2)</f>
        <v>0</v>
      </c>
      <c r="BL141" s="14" t="s">
        <v>120</v>
      </c>
      <c r="BM141" s="115" t="s">
        <v>300</v>
      </c>
    </row>
    <row r="142" spans="1:65" s="1" customFormat="1" ht="16.5" customHeight="1">
      <c r="A142" s="117"/>
      <c r="B142" s="107"/>
      <c r="C142" s="317" t="s">
        <v>301</v>
      </c>
      <c r="D142" s="317" t="s">
        <v>125</v>
      </c>
      <c r="E142" s="318" t="s">
        <v>302</v>
      </c>
      <c r="F142" s="319" t="s">
        <v>303</v>
      </c>
      <c r="G142" s="320" t="s">
        <v>177</v>
      </c>
      <c r="H142" s="321">
        <v>1</v>
      </c>
      <c r="I142" s="120"/>
      <c r="J142" s="121">
        <f>ROUND(I142*H142,2)</f>
        <v>0</v>
      </c>
      <c r="K142" s="119" t="s">
        <v>119</v>
      </c>
      <c r="L142" s="122"/>
      <c r="M142" s="123" t="s">
        <v>3</v>
      </c>
      <c r="N142" s="124" t="s">
        <v>44</v>
      </c>
      <c r="P142" s="113">
        <f>O142*H142</f>
        <v>0</v>
      </c>
      <c r="Q142" s="113">
        <v>1.0499999999999999E-3</v>
      </c>
      <c r="R142" s="113">
        <f>Q142*H142</f>
        <v>1.0499999999999999E-3</v>
      </c>
      <c r="S142" s="113">
        <v>0</v>
      </c>
      <c r="T142" s="114">
        <f>S142*H142</f>
        <v>0</v>
      </c>
      <c r="AR142" s="115" t="s">
        <v>128</v>
      </c>
      <c r="AT142" s="115" t="s">
        <v>125</v>
      </c>
      <c r="AU142" s="115" t="s">
        <v>80</v>
      </c>
      <c r="AY142" s="14" t="s">
        <v>111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78</v>
      </c>
      <c r="BK142" s="116">
        <f>ROUND(I142*H142,2)</f>
        <v>0</v>
      </c>
      <c r="BL142" s="14" t="s">
        <v>120</v>
      </c>
      <c r="BM142" s="115" t="s">
        <v>304</v>
      </c>
    </row>
    <row r="143" spans="1:65" s="1" customFormat="1" ht="16.5" customHeight="1">
      <c r="A143" s="117"/>
      <c r="B143" s="107"/>
      <c r="C143" s="309" t="s">
        <v>305</v>
      </c>
      <c r="D143" s="309" t="s">
        <v>115</v>
      </c>
      <c r="E143" s="310" t="s">
        <v>306</v>
      </c>
      <c r="F143" s="311" t="s">
        <v>307</v>
      </c>
      <c r="G143" s="312" t="s">
        <v>177</v>
      </c>
      <c r="H143" s="313">
        <v>25</v>
      </c>
      <c r="I143" s="109"/>
      <c r="J143" s="110">
        <f>ROUND(I143*H143,2)</f>
        <v>0</v>
      </c>
      <c r="K143" s="108" t="s">
        <v>119</v>
      </c>
      <c r="L143" s="29"/>
      <c r="M143" s="111" t="s">
        <v>3</v>
      </c>
      <c r="N143" s="112" t="s">
        <v>44</v>
      </c>
      <c r="P143" s="113">
        <f>O143*H143</f>
        <v>0</v>
      </c>
      <c r="Q143" s="113">
        <v>0</v>
      </c>
      <c r="R143" s="113">
        <f>Q143*H143</f>
        <v>0</v>
      </c>
      <c r="S143" s="113">
        <v>0</v>
      </c>
      <c r="T143" s="114">
        <f>S143*H143</f>
        <v>0</v>
      </c>
      <c r="AR143" s="115" t="s">
        <v>120</v>
      </c>
      <c r="AT143" s="115" t="s">
        <v>115</v>
      </c>
      <c r="AU143" s="115" t="s">
        <v>80</v>
      </c>
      <c r="AY143" s="14" t="s">
        <v>111</v>
      </c>
      <c r="BE143" s="116">
        <f>IF(N143="základní",J143,0)</f>
        <v>0</v>
      </c>
      <c r="BF143" s="116">
        <f>IF(N143="snížená",J143,0)</f>
        <v>0</v>
      </c>
      <c r="BG143" s="116">
        <f>IF(N143="zákl. přenesená",J143,0)</f>
        <v>0</v>
      </c>
      <c r="BH143" s="116">
        <f>IF(N143="sníž. přenesená",J143,0)</f>
        <v>0</v>
      </c>
      <c r="BI143" s="116">
        <f>IF(N143="nulová",J143,0)</f>
        <v>0</v>
      </c>
      <c r="BJ143" s="14" t="s">
        <v>78</v>
      </c>
      <c r="BK143" s="116">
        <f>ROUND(I143*H143,2)</f>
        <v>0</v>
      </c>
      <c r="BL143" s="14" t="s">
        <v>120</v>
      </c>
      <c r="BM143" s="115" t="s">
        <v>308</v>
      </c>
    </row>
    <row r="144" spans="1:65" s="1" customFormat="1">
      <c r="A144" s="117"/>
      <c r="B144" s="107"/>
      <c r="C144" s="314"/>
      <c r="D144" s="315" t="s">
        <v>122</v>
      </c>
      <c r="E144" s="314"/>
      <c r="F144" s="316" t="s">
        <v>309</v>
      </c>
      <c r="G144" s="314"/>
      <c r="H144" s="314"/>
      <c r="I144" s="117"/>
      <c r="L144" s="29"/>
      <c r="M144" s="118"/>
      <c r="T144" s="49"/>
      <c r="AT144" s="14" t="s">
        <v>122</v>
      </c>
      <c r="AU144" s="14" t="s">
        <v>80</v>
      </c>
    </row>
    <row r="145" spans="1:65" s="1" customFormat="1" ht="16.5" customHeight="1">
      <c r="A145" s="117"/>
      <c r="B145" s="107"/>
      <c r="C145" s="317" t="s">
        <v>310</v>
      </c>
      <c r="D145" s="317" t="s">
        <v>125</v>
      </c>
      <c r="E145" s="318" t="s">
        <v>311</v>
      </c>
      <c r="F145" s="319" t="s">
        <v>312</v>
      </c>
      <c r="G145" s="320" t="s">
        <v>198</v>
      </c>
      <c r="H145" s="321">
        <v>25</v>
      </c>
      <c r="I145" s="120"/>
      <c r="J145" s="121">
        <f>ROUND(I145*H145,2)</f>
        <v>0</v>
      </c>
      <c r="K145" s="119" t="s">
        <v>3</v>
      </c>
      <c r="L145" s="122"/>
      <c r="M145" s="123" t="s">
        <v>3</v>
      </c>
      <c r="N145" s="124" t="s">
        <v>44</v>
      </c>
      <c r="P145" s="113">
        <f>O145*H145</f>
        <v>0</v>
      </c>
      <c r="Q145" s="113">
        <v>0</v>
      </c>
      <c r="R145" s="113">
        <f>Q145*H145</f>
        <v>0</v>
      </c>
      <c r="S145" s="113">
        <v>0</v>
      </c>
      <c r="T145" s="114">
        <f>S145*H145</f>
        <v>0</v>
      </c>
      <c r="AR145" s="115" t="s">
        <v>128</v>
      </c>
      <c r="AT145" s="115" t="s">
        <v>125</v>
      </c>
      <c r="AU145" s="115" t="s">
        <v>80</v>
      </c>
      <c r="AY145" s="14" t="s">
        <v>111</v>
      </c>
      <c r="BE145" s="116">
        <f>IF(N145="základní",J145,0)</f>
        <v>0</v>
      </c>
      <c r="BF145" s="116">
        <f>IF(N145="snížená",J145,0)</f>
        <v>0</v>
      </c>
      <c r="BG145" s="116">
        <f>IF(N145="zákl. přenesená",J145,0)</f>
        <v>0</v>
      </c>
      <c r="BH145" s="116">
        <f>IF(N145="sníž. přenesená",J145,0)</f>
        <v>0</v>
      </c>
      <c r="BI145" s="116">
        <f>IF(N145="nulová",J145,0)</f>
        <v>0</v>
      </c>
      <c r="BJ145" s="14" t="s">
        <v>78</v>
      </c>
      <c r="BK145" s="116">
        <f>ROUND(I145*H145,2)</f>
        <v>0</v>
      </c>
      <c r="BL145" s="14" t="s">
        <v>120</v>
      </c>
      <c r="BM145" s="115" t="s">
        <v>313</v>
      </c>
    </row>
    <row r="146" spans="1:65" s="1" customFormat="1" ht="16.5" customHeight="1">
      <c r="A146" s="117"/>
      <c r="B146" s="107"/>
      <c r="C146" s="317" t="s">
        <v>314</v>
      </c>
      <c r="D146" s="317" t="s">
        <v>125</v>
      </c>
      <c r="E146" s="318" t="s">
        <v>315</v>
      </c>
      <c r="F146" s="319" t="s">
        <v>316</v>
      </c>
      <c r="G146" s="320" t="s">
        <v>252</v>
      </c>
      <c r="H146" s="321">
        <v>1</v>
      </c>
      <c r="I146" s="120"/>
      <c r="J146" s="121">
        <f>ROUND(I146*H146,2)</f>
        <v>0</v>
      </c>
      <c r="K146" s="119" t="s">
        <v>3</v>
      </c>
      <c r="L146" s="122"/>
      <c r="M146" s="123" t="s">
        <v>3</v>
      </c>
      <c r="N146" s="124" t="s">
        <v>44</v>
      </c>
      <c r="P146" s="113">
        <f>O146*H146</f>
        <v>0</v>
      </c>
      <c r="Q146" s="113">
        <v>0</v>
      </c>
      <c r="R146" s="113">
        <f>Q146*H146</f>
        <v>0</v>
      </c>
      <c r="S146" s="113">
        <v>0</v>
      </c>
      <c r="T146" s="114">
        <f>S146*H146</f>
        <v>0</v>
      </c>
      <c r="AR146" s="115" t="s">
        <v>128</v>
      </c>
      <c r="AT146" s="115" t="s">
        <v>125</v>
      </c>
      <c r="AU146" s="115" t="s">
        <v>80</v>
      </c>
      <c r="AY146" s="14" t="s">
        <v>111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78</v>
      </c>
      <c r="BK146" s="116">
        <f>ROUND(I146*H146,2)</f>
        <v>0</v>
      </c>
      <c r="BL146" s="14" t="s">
        <v>120</v>
      </c>
      <c r="BM146" s="115" t="s">
        <v>317</v>
      </c>
    </row>
    <row r="147" spans="1:65" s="11" customFormat="1" ht="22.8" customHeight="1">
      <c r="A147" s="99"/>
      <c r="B147" s="253"/>
      <c r="C147" s="305"/>
      <c r="D147" s="306" t="s">
        <v>72</v>
      </c>
      <c r="E147" s="308" t="s">
        <v>318</v>
      </c>
      <c r="F147" s="308" t="s">
        <v>319</v>
      </c>
      <c r="G147" s="305"/>
      <c r="H147" s="305"/>
      <c r="I147" s="99"/>
      <c r="J147" s="106">
        <f>BK147</f>
        <v>0</v>
      </c>
      <c r="L147" s="97"/>
      <c r="M147" s="101"/>
      <c r="P147" s="102">
        <f>SUM(P148:P235)</f>
        <v>0</v>
      </c>
      <c r="R147" s="102">
        <f>SUM(R148:R235)</f>
        <v>0.25600000000000001</v>
      </c>
      <c r="T147" s="103">
        <f>SUM(T148:T235)</f>
        <v>0</v>
      </c>
      <c r="AR147" s="98" t="s">
        <v>80</v>
      </c>
      <c r="AT147" s="104" t="s">
        <v>72</v>
      </c>
      <c r="AU147" s="104" t="s">
        <v>78</v>
      </c>
      <c r="AY147" s="98" t="s">
        <v>111</v>
      </c>
      <c r="BK147" s="105">
        <f>SUM(BK148:BK235)</f>
        <v>0</v>
      </c>
    </row>
    <row r="148" spans="1:65" s="1" customFormat="1" ht="16.5" customHeight="1">
      <c r="A148" s="117"/>
      <c r="B148" s="107"/>
      <c r="C148" s="309" t="s">
        <v>320</v>
      </c>
      <c r="D148" s="309" t="s">
        <v>115</v>
      </c>
      <c r="E148" s="310" t="s">
        <v>321</v>
      </c>
      <c r="F148" s="311" t="s">
        <v>322</v>
      </c>
      <c r="G148" s="312" t="s">
        <v>118</v>
      </c>
      <c r="H148" s="313">
        <v>40</v>
      </c>
      <c r="I148" s="109"/>
      <c r="J148" s="110">
        <f>ROUND(I148*H148,2)</f>
        <v>0</v>
      </c>
      <c r="K148" s="108" t="s">
        <v>119</v>
      </c>
      <c r="L148" s="29"/>
      <c r="M148" s="111" t="s">
        <v>3</v>
      </c>
      <c r="N148" s="112" t="s">
        <v>44</v>
      </c>
      <c r="P148" s="113">
        <f>O148*H148</f>
        <v>0</v>
      </c>
      <c r="Q148" s="113">
        <v>0</v>
      </c>
      <c r="R148" s="113">
        <f>Q148*H148</f>
        <v>0</v>
      </c>
      <c r="S148" s="113">
        <v>0</v>
      </c>
      <c r="T148" s="114">
        <f>S148*H148</f>
        <v>0</v>
      </c>
      <c r="AR148" s="115" t="s">
        <v>120</v>
      </c>
      <c r="AT148" s="115" t="s">
        <v>115</v>
      </c>
      <c r="AU148" s="115" t="s">
        <v>80</v>
      </c>
      <c r="AY148" s="14" t="s">
        <v>111</v>
      </c>
      <c r="BE148" s="116">
        <f>IF(N148="základní",J148,0)</f>
        <v>0</v>
      </c>
      <c r="BF148" s="116">
        <f>IF(N148="snížená",J148,0)</f>
        <v>0</v>
      </c>
      <c r="BG148" s="116">
        <f>IF(N148="zákl. přenesená",J148,0)</f>
        <v>0</v>
      </c>
      <c r="BH148" s="116">
        <f>IF(N148="sníž. přenesená",J148,0)</f>
        <v>0</v>
      </c>
      <c r="BI148" s="116">
        <f>IF(N148="nulová",J148,0)</f>
        <v>0</v>
      </c>
      <c r="BJ148" s="14" t="s">
        <v>78</v>
      </c>
      <c r="BK148" s="116">
        <f>ROUND(I148*H148,2)</f>
        <v>0</v>
      </c>
      <c r="BL148" s="14" t="s">
        <v>120</v>
      </c>
      <c r="BM148" s="115" t="s">
        <v>323</v>
      </c>
    </row>
    <row r="149" spans="1:65" s="1" customFormat="1">
      <c r="A149" s="117"/>
      <c r="B149" s="107"/>
      <c r="C149" s="314"/>
      <c r="D149" s="315" t="s">
        <v>122</v>
      </c>
      <c r="E149" s="314"/>
      <c r="F149" s="316" t="s">
        <v>324</v>
      </c>
      <c r="G149" s="314"/>
      <c r="H149" s="314"/>
      <c r="I149" s="117"/>
      <c r="L149" s="29"/>
      <c r="M149" s="118"/>
      <c r="T149" s="49"/>
      <c r="AT149" s="14" t="s">
        <v>122</v>
      </c>
      <c r="AU149" s="14" t="s">
        <v>80</v>
      </c>
    </row>
    <row r="150" spans="1:65" s="1" customFormat="1" ht="16.5" customHeight="1">
      <c r="A150" s="117"/>
      <c r="B150" s="107"/>
      <c r="C150" s="317" t="s">
        <v>325</v>
      </c>
      <c r="D150" s="317" t="s">
        <v>125</v>
      </c>
      <c r="E150" s="318" t="s">
        <v>326</v>
      </c>
      <c r="F150" s="319" t="s">
        <v>327</v>
      </c>
      <c r="G150" s="320" t="s">
        <v>118</v>
      </c>
      <c r="H150" s="321">
        <v>20</v>
      </c>
      <c r="I150" s="120"/>
      <c r="J150" s="121">
        <f>ROUND(I150*H150,2)</f>
        <v>0</v>
      </c>
      <c r="K150" s="119" t="s">
        <v>119</v>
      </c>
      <c r="L150" s="122"/>
      <c r="M150" s="123" t="s">
        <v>3</v>
      </c>
      <c r="N150" s="124" t="s">
        <v>44</v>
      </c>
      <c r="P150" s="113">
        <f>O150*H150</f>
        <v>0</v>
      </c>
      <c r="Q150" s="113">
        <v>3.8999999999999999E-4</v>
      </c>
      <c r="R150" s="113">
        <f>Q150*H150</f>
        <v>7.7999999999999996E-3</v>
      </c>
      <c r="S150" s="113">
        <v>0</v>
      </c>
      <c r="T150" s="114">
        <f>S150*H150</f>
        <v>0</v>
      </c>
      <c r="AR150" s="115" t="s">
        <v>128</v>
      </c>
      <c r="AT150" s="115" t="s">
        <v>125</v>
      </c>
      <c r="AU150" s="115" t="s">
        <v>80</v>
      </c>
      <c r="AY150" s="14" t="s">
        <v>111</v>
      </c>
      <c r="BE150" s="116">
        <f>IF(N150="základní",J150,0)</f>
        <v>0</v>
      </c>
      <c r="BF150" s="116">
        <f>IF(N150="snížená",J150,0)</f>
        <v>0</v>
      </c>
      <c r="BG150" s="116">
        <f>IF(N150="zákl. přenesená",J150,0)</f>
        <v>0</v>
      </c>
      <c r="BH150" s="116">
        <f>IF(N150="sníž. přenesená",J150,0)</f>
        <v>0</v>
      </c>
      <c r="BI150" s="116">
        <f>IF(N150="nulová",J150,0)</f>
        <v>0</v>
      </c>
      <c r="BJ150" s="14" t="s">
        <v>78</v>
      </c>
      <c r="BK150" s="116">
        <f>ROUND(I150*H150,2)</f>
        <v>0</v>
      </c>
      <c r="BL150" s="14" t="s">
        <v>120</v>
      </c>
      <c r="BM150" s="115" t="s">
        <v>328</v>
      </c>
    </row>
    <row r="151" spans="1:65" s="1" customFormat="1" ht="19.2">
      <c r="A151" s="117"/>
      <c r="B151" s="107"/>
      <c r="C151" s="314"/>
      <c r="D151" s="322" t="s">
        <v>329</v>
      </c>
      <c r="E151" s="314"/>
      <c r="F151" s="323" t="s">
        <v>330</v>
      </c>
      <c r="G151" s="314"/>
      <c r="H151" s="314"/>
      <c r="I151" s="117"/>
      <c r="L151" s="29"/>
      <c r="M151" s="118"/>
      <c r="T151" s="49"/>
      <c r="AT151" s="14" t="s">
        <v>329</v>
      </c>
      <c r="AU151" s="14" t="s">
        <v>80</v>
      </c>
    </row>
    <row r="152" spans="1:65" s="1" customFormat="1" ht="16.5" customHeight="1">
      <c r="A152" s="117"/>
      <c r="B152" s="107"/>
      <c r="C152" s="317" t="s">
        <v>331</v>
      </c>
      <c r="D152" s="317" t="s">
        <v>125</v>
      </c>
      <c r="E152" s="318" t="s">
        <v>332</v>
      </c>
      <c r="F152" s="319" t="s">
        <v>333</v>
      </c>
      <c r="G152" s="320" t="s">
        <v>118</v>
      </c>
      <c r="H152" s="321">
        <v>20</v>
      </c>
      <c r="I152" s="120"/>
      <c r="J152" s="121">
        <f>ROUND(I152*H152,2)</f>
        <v>0</v>
      </c>
      <c r="K152" s="119" t="s">
        <v>119</v>
      </c>
      <c r="L152" s="122"/>
      <c r="M152" s="123" t="s">
        <v>3</v>
      </c>
      <c r="N152" s="124" t="s">
        <v>44</v>
      </c>
      <c r="P152" s="113">
        <f>O152*H152</f>
        <v>0</v>
      </c>
      <c r="Q152" s="113">
        <v>1.2999999999999999E-4</v>
      </c>
      <c r="R152" s="113">
        <f>Q152*H152</f>
        <v>2.5999999999999999E-3</v>
      </c>
      <c r="S152" s="113">
        <v>0</v>
      </c>
      <c r="T152" s="114">
        <f>S152*H152</f>
        <v>0</v>
      </c>
      <c r="AR152" s="115" t="s">
        <v>128</v>
      </c>
      <c r="AT152" s="115" t="s">
        <v>125</v>
      </c>
      <c r="AU152" s="115" t="s">
        <v>80</v>
      </c>
      <c r="AY152" s="14" t="s">
        <v>111</v>
      </c>
      <c r="BE152" s="116">
        <f>IF(N152="základní",J152,0)</f>
        <v>0</v>
      </c>
      <c r="BF152" s="116">
        <f>IF(N152="snížená",J152,0)</f>
        <v>0</v>
      </c>
      <c r="BG152" s="116">
        <f>IF(N152="zákl. přenesená",J152,0)</f>
        <v>0</v>
      </c>
      <c r="BH152" s="116">
        <f>IF(N152="sníž. přenesená",J152,0)</f>
        <v>0</v>
      </c>
      <c r="BI152" s="116">
        <f>IF(N152="nulová",J152,0)</f>
        <v>0</v>
      </c>
      <c r="BJ152" s="14" t="s">
        <v>78</v>
      </c>
      <c r="BK152" s="116">
        <f>ROUND(I152*H152,2)</f>
        <v>0</v>
      </c>
      <c r="BL152" s="14" t="s">
        <v>120</v>
      </c>
      <c r="BM152" s="115" t="s">
        <v>334</v>
      </c>
    </row>
    <row r="153" spans="1:65" s="1" customFormat="1" ht="19.2">
      <c r="A153" s="117"/>
      <c r="B153" s="107"/>
      <c r="C153" s="314"/>
      <c r="D153" s="322" t="s">
        <v>329</v>
      </c>
      <c r="E153" s="314"/>
      <c r="F153" s="323" t="s">
        <v>330</v>
      </c>
      <c r="G153" s="314"/>
      <c r="H153" s="314"/>
      <c r="I153" s="117"/>
      <c r="L153" s="29"/>
      <c r="M153" s="118"/>
      <c r="T153" s="49"/>
      <c r="AT153" s="14" t="s">
        <v>329</v>
      </c>
      <c r="AU153" s="14" t="s">
        <v>80</v>
      </c>
    </row>
    <row r="154" spans="1:65" s="1" customFormat="1" ht="16.5" customHeight="1">
      <c r="A154" s="117"/>
      <c r="B154" s="107"/>
      <c r="C154" s="309" t="s">
        <v>80</v>
      </c>
      <c r="D154" s="309" t="s">
        <v>115</v>
      </c>
      <c r="E154" s="310" t="s">
        <v>335</v>
      </c>
      <c r="F154" s="311" t="s">
        <v>336</v>
      </c>
      <c r="G154" s="312" t="s">
        <v>118</v>
      </c>
      <c r="H154" s="313">
        <v>145</v>
      </c>
      <c r="I154" s="109"/>
      <c r="J154" s="110">
        <f>ROUND(I154*H154,2)</f>
        <v>0</v>
      </c>
      <c r="K154" s="108" t="s">
        <v>119</v>
      </c>
      <c r="L154" s="29"/>
      <c r="M154" s="111" t="s">
        <v>3</v>
      </c>
      <c r="N154" s="112" t="s">
        <v>44</v>
      </c>
      <c r="P154" s="113">
        <f>O154*H154</f>
        <v>0</v>
      </c>
      <c r="Q154" s="113">
        <v>0</v>
      </c>
      <c r="R154" s="113">
        <f>Q154*H154</f>
        <v>0</v>
      </c>
      <c r="S154" s="113">
        <v>0</v>
      </c>
      <c r="T154" s="114">
        <f>S154*H154</f>
        <v>0</v>
      </c>
      <c r="AR154" s="115" t="s">
        <v>120</v>
      </c>
      <c r="AT154" s="115" t="s">
        <v>115</v>
      </c>
      <c r="AU154" s="115" t="s">
        <v>80</v>
      </c>
      <c r="AY154" s="14" t="s">
        <v>111</v>
      </c>
      <c r="BE154" s="116">
        <f>IF(N154="základní",J154,0)</f>
        <v>0</v>
      </c>
      <c r="BF154" s="116">
        <f>IF(N154="snížená",J154,0)</f>
        <v>0</v>
      </c>
      <c r="BG154" s="116">
        <f>IF(N154="zákl. přenesená",J154,0)</f>
        <v>0</v>
      </c>
      <c r="BH154" s="116">
        <f>IF(N154="sníž. přenesená",J154,0)</f>
        <v>0</v>
      </c>
      <c r="BI154" s="116">
        <f>IF(N154="nulová",J154,0)</f>
        <v>0</v>
      </c>
      <c r="BJ154" s="14" t="s">
        <v>78</v>
      </c>
      <c r="BK154" s="116">
        <f>ROUND(I154*H154,2)</f>
        <v>0</v>
      </c>
      <c r="BL154" s="14" t="s">
        <v>120</v>
      </c>
      <c r="BM154" s="115" t="s">
        <v>337</v>
      </c>
    </row>
    <row r="155" spans="1:65" s="1" customFormat="1">
      <c r="A155" s="117"/>
      <c r="B155" s="107"/>
      <c r="C155" s="314"/>
      <c r="D155" s="315" t="s">
        <v>122</v>
      </c>
      <c r="E155" s="314"/>
      <c r="F155" s="316" t="s">
        <v>338</v>
      </c>
      <c r="G155" s="314"/>
      <c r="H155" s="314"/>
      <c r="I155" s="117"/>
      <c r="L155" s="29"/>
      <c r="M155" s="118"/>
      <c r="T155" s="49"/>
      <c r="AT155" s="14" t="s">
        <v>122</v>
      </c>
      <c r="AU155" s="14" t="s">
        <v>80</v>
      </c>
    </row>
    <row r="156" spans="1:65" s="1" customFormat="1" ht="16.5" customHeight="1">
      <c r="A156" s="117"/>
      <c r="B156" s="107"/>
      <c r="C156" s="317" t="s">
        <v>339</v>
      </c>
      <c r="D156" s="317" t="s">
        <v>125</v>
      </c>
      <c r="E156" s="318" t="s">
        <v>340</v>
      </c>
      <c r="F156" s="319" t="s">
        <v>341</v>
      </c>
      <c r="G156" s="320" t="s">
        <v>118</v>
      </c>
      <c r="H156" s="321">
        <v>145</v>
      </c>
      <c r="I156" s="120"/>
      <c r="J156" s="121">
        <f>ROUND(I156*H156,2)</f>
        <v>0</v>
      </c>
      <c r="K156" s="119" t="s">
        <v>119</v>
      </c>
      <c r="L156" s="122"/>
      <c r="M156" s="123" t="s">
        <v>3</v>
      </c>
      <c r="N156" s="124" t="s">
        <v>44</v>
      </c>
      <c r="P156" s="113">
        <f>O156*H156</f>
        <v>0</v>
      </c>
      <c r="Q156" s="113">
        <v>1.0000000000000001E-5</v>
      </c>
      <c r="R156" s="113">
        <f>Q156*H156</f>
        <v>1.4500000000000001E-3</v>
      </c>
      <c r="S156" s="113">
        <v>0</v>
      </c>
      <c r="T156" s="114">
        <f>S156*H156</f>
        <v>0</v>
      </c>
      <c r="AR156" s="115" t="s">
        <v>128</v>
      </c>
      <c r="AT156" s="115" t="s">
        <v>125</v>
      </c>
      <c r="AU156" s="115" t="s">
        <v>80</v>
      </c>
      <c r="AY156" s="14" t="s">
        <v>111</v>
      </c>
      <c r="BE156" s="116">
        <f>IF(N156="základní",J156,0)</f>
        <v>0</v>
      </c>
      <c r="BF156" s="116">
        <f>IF(N156="snížená",J156,0)</f>
        <v>0</v>
      </c>
      <c r="BG156" s="116">
        <f>IF(N156="zákl. přenesená",J156,0)</f>
        <v>0</v>
      </c>
      <c r="BH156" s="116">
        <f>IF(N156="sníž. přenesená",J156,0)</f>
        <v>0</v>
      </c>
      <c r="BI156" s="116">
        <f>IF(N156="nulová",J156,0)</f>
        <v>0</v>
      </c>
      <c r="BJ156" s="14" t="s">
        <v>78</v>
      </c>
      <c r="BK156" s="116">
        <f>ROUND(I156*H156,2)</f>
        <v>0</v>
      </c>
      <c r="BL156" s="14" t="s">
        <v>120</v>
      </c>
      <c r="BM156" s="115" t="s">
        <v>342</v>
      </c>
    </row>
    <row r="157" spans="1:65" s="1" customFormat="1" ht="19.2">
      <c r="A157" s="117"/>
      <c r="B157" s="107"/>
      <c r="C157" s="314"/>
      <c r="D157" s="322" t="s">
        <v>329</v>
      </c>
      <c r="E157" s="314"/>
      <c r="F157" s="323" t="s">
        <v>330</v>
      </c>
      <c r="G157" s="314"/>
      <c r="H157" s="314"/>
      <c r="I157" s="117"/>
      <c r="L157" s="29"/>
      <c r="M157" s="118"/>
      <c r="T157" s="49"/>
      <c r="AT157" s="14" t="s">
        <v>329</v>
      </c>
      <c r="AU157" s="14" t="s">
        <v>80</v>
      </c>
    </row>
    <row r="158" spans="1:65" s="1" customFormat="1" ht="16.5" customHeight="1">
      <c r="A158" s="117"/>
      <c r="B158" s="107"/>
      <c r="C158" s="309" t="s">
        <v>343</v>
      </c>
      <c r="D158" s="309" t="s">
        <v>115</v>
      </c>
      <c r="E158" s="310" t="s">
        <v>344</v>
      </c>
      <c r="F158" s="311" t="s">
        <v>345</v>
      </c>
      <c r="G158" s="312" t="s">
        <v>118</v>
      </c>
      <c r="H158" s="313">
        <v>3302</v>
      </c>
      <c r="I158" s="109"/>
      <c r="J158" s="110">
        <f>ROUND(I158*H158,2)</f>
        <v>0</v>
      </c>
      <c r="K158" s="108" t="s">
        <v>119</v>
      </c>
      <c r="L158" s="29"/>
      <c r="M158" s="111" t="s">
        <v>3</v>
      </c>
      <c r="N158" s="112" t="s">
        <v>44</v>
      </c>
      <c r="P158" s="113">
        <f>O158*H158</f>
        <v>0</v>
      </c>
      <c r="Q158" s="113">
        <v>0</v>
      </c>
      <c r="R158" s="113">
        <f>Q158*H158</f>
        <v>0</v>
      </c>
      <c r="S158" s="113">
        <v>0</v>
      </c>
      <c r="T158" s="114">
        <f>S158*H158</f>
        <v>0</v>
      </c>
      <c r="AR158" s="115" t="s">
        <v>120</v>
      </c>
      <c r="AT158" s="115" t="s">
        <v>115</v>
      </c>
      <c r="AU158" s="115" t="s">
        <v>80</v>
      </c>
      <c r="AY158" s="14" t="s">
        <v>111</v>
      </c>
      <c r="BE158" s="116">
        <f>IF(N158="základní",J158,0)</f>
        <v>0</v>
      </c>
      <c r="BF158" s="116">
        <f>IF(N158="snížená",J158,0)</f>
        <v>0</v>
      </c>
      <c r="BG158" s="116">
        <f>IF(N158="zákl. přenesená",J158,0)</f>
        <v>0</v>
      </c>
      <c r="BH158" s="116">
        <f>IF(N158="sníž. přenesená",J158,0)</f>
        <v>0</v>
      </c>
      <c r="BI158" s="116">
        <f>IF(N158="nulová",J158,0)</f>
        <v>0</v>
      </c>
      <c r="BJ158" s="14" t="s">
        <v>78</v>
      </c>
      <c r="BK158" s="116">
        <f>ROUND(I158*H158,2)</f>
        <v>0</v>
      </c>
      <c r="BL158" s="14" t="s">
        <v>120</v>
      </c>
      <c r="BM158" s="115" t="s">
        <v>346</v>
      </c>
    </row>
    <row r="159" spans="1:65" s="1" customFormat="1">
      <c r="A159" s="117"/>
      <c r="B159" s="107"/>
      <c r="C159" s="314"/>
      <c r="D159" s="315" t="s">
        <v>122</v>
      </c>
      <c r="E159" s="314"/>
      <c r="F159" s="316" t="s">
        <v>347</v>
      </c>
      <c r="G159" s="314"/>
      <c r="H159" s="314"/>
      <c r="I159" s="117"/>
      <c r="L159" s="29"/>
      <c r="M159" s="118"/>
      <c r="T159" s="49"/>
      <c r="AT159" s="14" t="s">
        <v>122</v>
      </c>
      <c r="AU159" s="14" t="s">
        <v>80</v>
      </c>
    </row>
    <row r="160" spans="1:65" s="1" customFormat="1" ht="16.5" customHeight="1">
      <c r="A160" s="117"/>
      <c r="B160" s="107"/>
      <c r="C160" s="317" t="s">
        <v>120</v>
      </c>
      <c r="D160" s="317" t="s">
        <v>125</v>
      </c>
      <c r="E160" s="318" t="s">
        <v>348</v>
      </c>
      <c r="F160" s="319" t="s">
        <v>349</v>
      </c>
      <c r="G160" s="320" t="s">
        <v>118</v>
      </c>
      <c r="H160" s="321">
        <v>3302</v>
      </c>
      <c r="I160" s="120"/>
      <c r="J160" s="121">
        <f>ROUND(I160*H160,2)</f>
        <v>0</v>
      </c>
      <c r="K160" s="119" t="s">
        <v>119</v>
      </c>
      <c r="L160" s="122"/>
      <c r="M160" s="123" t="s">
        <v>3</v>
      </c>
      <c r="N160" s="124" t="s">
        <v>44</v>
      </c>
      <c r="P160" s="113">
        <f>O160*H160</f>
        <v>0</v>
      </c>
      <c r="Q160" s="113">
        <v>4.0000000000000003E-5</v>
      </c>
      <c r="R160" s="113">
        <f>Q160*H160</f>
        <v>0.13208</v>
      </c>
      <c r="S160" s="113">
        <v>0</v>
      </c>
      <c r="T160" s="114">
        <f>S160*H160</f>
        <v>0</v>
      </c>
      <c r="AR160" s="115" t="s">
        <v>128</v>
      </c>
      <c r="AT160" s="115" t="s">
        <v>125</v>
      </c>
      <c r="AU160" s="115" t="s">
        <v>80</v>
      </c>
      <c r="AY160" s="14" t="s">
        <v>111</v>
      </c>
      <c r="BE160" s="116">
        <f>IF(N160="základní",J160,0)</f>
        <v>0</v>
      </c>
      <c r="BF160" s="116">
        <f>IF(N160="snížená",J160,0)</f>
        <v>0</v>
      </c>
      <c r="BG160" s="116">
        <f>IF(N160="zákl. přenesená",J160,0)</f>
        <v>0</v>
      </c>
      <c r="BH160" s="116">
        <f>IF(N160="sníž. přenesená",J160,0)</f>
        <v>0</v>
      </c>
      <c r="BI160" s="116">
        <f>IF(N160="nulová",J160,0)</f>
        <v>0</v>
      </c>
      <c r="BJ160" s="14" t="s">
        <v>78</v>
      </c>
      <c r="BK160" s="116">
        <f>ROUND(I160*H160,2)</f>
        <v>0</v>
      </c>
      <c r="BL160" s="14" t="s">
        <v>120</v>
      </c>
      <c r="BM160" s="115" t="s">
        <v>350</v>
      </c>
    </row>
    <row r="161" spans="1:65" s="1" customFormat="1" ht="16.5" customHeight="1">
      <c r="A161" s="117"/>
      <c r="B161" s="107"/>
      <c r="C161" s="309" t="s">
        <v>351</v>
      </c>
      <c r="D161" s="309" t="s">
        <v>115</v>
      </c>
      <c r="E161" s="310" t="s">
        <v>352</v>
      </c>
      <c r="F161" s="311" t="s">
        <v>353</v>
      </c>
      <c r="G161" s="312" t="s">
        <v>177</v>
      </c>
      <c r="H161" s="313">
        <v>148</v>
      </c>
      <c r="I161" s="109"/>
      <c r="J161" s="110">
        <f>ROUND(I161*H161,2)</f>
        <v>0</v>
      </c>
      <c r="K161" s="108" t="s">
        <v>119</v>
      </c>
      <c r="L161" s="29"/>
      <c r="M161" s="111" t="s">
        <v>3</v>
      </c>
      <c r="N161" s="112" t="s">
        <v>44</v>
      </c>
      <c r="P161" s="113">
        <f>O161*H161</f>
        <v>0</v>
      </c>
      <c r="Q161" s="113">
        <v>0</v>
      </c>
      <c r="R161" s="113">
        <f>Q161*H161</f>
        <v>0</v>
      </c>
      <c r="S161" s="113">
        <v>0</v>
      </c>
      <c r="T161" s="114">
        <f>S161*H161</f>
        <v>0</v>
      </c>
      <c r="AR161" s="115" t="s">
        <v>120</v>
      </c>
      <c r="AT161" s="115" t="s">
        <v>115</v>
      </c>
      <c r="AU161" s="115" t="s">
        <v>80</v>
      </c>
      <c r="AY161" s="14" t="s">
        <v>111</v>
      </c>
      <c r="BE161" s="116">
        <f>IF(N161="základní",J161,0)</f>
        <v>0</v>
      </c>
      <c r="BF161" s="116">
        <f>IF(N161="snížená",J161,0)</f>
        <v>0</v>
      </c>
      <c r="BG161" s="116">
        <f>IF(N161="zákl. přenesená",J161,0)</f>
        <v>0</v>
      </c>
      <c r="BH161" s="116">
        <f>IF(N161="sníž. přenesená",J161,0)</f>
        <v>0</v>
      </c>
      <c r="BI161" s="116">
        <f>IF(N161="nulová",J161,0)</f>
        <v>0</v>
      </c>
      <c r="BJ161" s="14" t="s">
        <v>78</v>
      </c>
      <c r="BK161" s="116">
        <f>ROUND(I161*H161,2)</f>
        <v>0</v>
      </c>
      <c r="BL161" s="14" t="s">
        <v>120</v>
      </c>
      <c r="BM161" s="115" t="s">
        <v>354</v>
      </c>
    </row>
    <row r="162" spans="1:65" s="1" customFormat="1">
      <c r="A162" s="117"/>
      <c r="B162" s="107"/>
      <c r="C162" s="314"/>
      <c r="D162" s="315" t="s">
        <v>122</v>
      </c>
      <c r="E162" s="314"/>
      <c r="F162" s="316" t="s">
        <v>355</v>
      </c>
      <c r="G162" s="314"/>
      <c r="H162" s="314"/>
      <c r="I162" s="117"/>
      <c r="L162" s="29"/>
      <c r="M162" s="118"/>
      <c r="T162" s="49"/>
      <c r="AT162" s="14" t="s">
        <v>122</v>
      </c>
      <c r="AU162" s="14" t="s">
        <v>80</v>
      </c>
    </row>
    <row r="163" spans="1:65" s="1" customFormat="1" ht="16.5" customHeight="1">
      <c r="A163" s="117"/>
      <c r="B163" s="107"/>
      <c r="C163" s="317" t="s">
        <v>356</v>
      </c>
      <c r="D163" s="317" t="s">
        <v>125</v>
      </c>
      <c r="E163" s="318" t="s">
        <v>357</v>
      </c>
      <c r="F163" s="319" t="s">
        <v>358</v>
      </c>
      <c r="G163" s="320" t="s">
        <v>177</v>
      </c>
      <c r="H163" s="321">
        <v>148</v>
      </c>
      <c r="I163" s="120"/>
      <c r="J163" s="121">
        <f>ROUND(I163*H163,2)</f>
        <v>0</v>
      </c>
      <c r="K163" s="119" t="s">
        <v>119</v>
      </c>
      <c r="L163" s="122"/>
      <c r="M163" s="123" t="s">
        <v>3</v>
      </c>
      <c r="N163" s="124" t="s">
        <v>44</v>
      </c>
      <c r="P163" s="113">
        <f>O163*H163</f>
        <v>0</v>
      </c>
      <c r="Q163" s="113">
        <v>5.0000000000000002E-5</v>
      </c>
      <c r="R163" s="113">
        <f>Q163*H163</f>
        <v>7.4000000000000003E-3</v>
      </c>
      <c r="S163" s="113">
        <v>0</v>
      </c>
      <c r="T163" s="114">
        <f>S163*H163</f>
        <v>0</v>
      </c>
      <c r="AR163" s="115" t="s">
        <v>128</v>
      </c>
      <c r="AT163" s="115" t="s">
        <v>125</v>
      </c>
      <c r="AU163" s="115" t="s">
        <v>80</v>
      </c>
      <c r="AY163" s="14" t="s">
        <v>111</v>
      </c>
      <c r="BE163" s="116">
        <f>IF(N163="základní",J163,0)</f>
        <v>0</v>
      </c>
      <c r="BF163" s="116">
        <f>IF(N163="snížená",J163,0)</f>
        <v>0</v>
      </c>
      <c r="BG163" s="116">
        <f>IF(N163="zákl. přenesená",J163,0)</f>
        <v>0</v>
      </c>
      <c r="BH163" s="116">
        <f>IF(N163="sníž. přenesená",J163,0)</f>
        <v>0</v>
      </c>
      <c r="BI163" s="116">
        <f>IF(N163="nulová",J163,0)</f>
        <v>0</v>
      </c>
      <c r="BJ163" s="14" t="s">
        <v>78</v>
      </c>
      <c r="BK163" s="116">
        <f>ROUND(I163*H163,2)</f>
        <v>0</v>
      </c>
      <c r="BL163" s="14" t="s">
        <v>120</v>
      </c>
      <c r="BM163" s="115" t="s">
        <v>359</v>
      </c>
    </row>
    <row r="164" spans="1:65" s="1" customFormat="1" ht="16.5" customHeight="1">
      <c r="A164" s="117"/>
      <c r="B164" s="107"/>
      <c r="C164" s="309" t="s">
        <v>360</v>
      </c>
      <c r="D164" s="309" t="s">
        <v>115</v>
      </c>
      <c r="E164" s="310" t="s">
        <v>361</v>
      </c>
      <c r="F164" s="311" t="s">
        <v>362</v>
      </c>
      <c r="G164" s="312" t="s">
        <v>118</v>
      </c>
      <c r="H164" s="313">
        <v>390</v>
      </c>
      <c r="I164" s="109"/>
      <c r="J164" s="110">
        <f>ROUND(I164*H164,2)</f>
        <v>0</v>
      </c>
      <c r="K164" s="108" t="s">
        <v>119</v>
      </c>
      <c r="L164" s="29"/>
      <c r="M164" s="111" t="s">
        <v>3</v>
      </c>
      <c r="N164" s="112" t="s">
        <v>44</v>
      </c>
      <c r="P164" s="113">
        <f>O164*H164</f>
        <v>0</v>
      </c>
      <c r="Q164" s="113">
        <v>0</v>
      </c>
      <c r="R164" s="113">
        <f>Q164*H164</f>
        <v>0</v>
      </c>
      <c r="S164" s="113">
        <v>0</v>
      </c>
      <c r="T164" s="114">
        <f>S164*H164</f>
        <v>0</v>
      </c>
      <c r="AR164" s="115" t="s">
        <v>120</v>
      </c>
      <c r="AT164" s="115" t="s">
        <v>115</v>
      </c>
      <c r="AU164" s="115" t="s">
        <v>80</v>
      </c>
      <c r="AY164" s="14" t="s">
        <v>111</v>
      </c>
      <c r="BE164" s="116">
        <f>IF(N164="základní",J164,0)</f>
        <v>0</v>
      </c>
      <c r="BF164" s="116">
        <f>IF(N164="snížená",J164,0)</f>
        <v>0</v>
      </c>
      <c r="BG164" s="116">
        <f>IF(N164="zákl. přenesená",J164,0)</f>
        <v>0</v>
      </c>
      <c r="BH164" s="116">
        <f>IF(N164="sníž. přenesená",J164,0)</f>
        <v>0</v>
      </c>
      <c r="BI164" s="116">
        <f>IF(N164="nulová",J164,0)</f>
        <v>0</v>
      </c>
      <c r="BJ164" s="14" t="s">
        <v>78</v>
      </c>
      <c r="BK164" s="116">
        <f>ROUND(I164*H164,2)</f>
        <v>0</v>
      </c>
      <c r="BL164" s="14" t="s">
        <v>120</v>
      </c>
      <c r="BM164" s="115" t="s">
        <v>363</v>
      </c>
    </row>
    <row r="165" spans="1:65" s="1" customFormat="1">
      <c r="A165" s="117"/>
      <c r="B165" s="107"/>
      <c r="C165" s="314"/>
      <c r="D165" s="315" t="s">
        <v>122</v>
      </c>
      <c r="E165" s="314"/>
      <c r="F165" s="316" t="s">
        <v>364</v>
      </c>
      <c r="G165" s="314"/>
      <c r="H165" s="314"/>
      <c r="I165" s="117"/>
      <c r="L165" s="29"/>
      <c r="M165" s="118"/>
      <c r="T165" s="49"/>
      <c r="AT165" s="14" t="s">
        <v>122</v>
      </c>
      <c r="AU165" s="14" t="s">
        <v>80</v>
      </c>
    </row>
    <row r="166" spans="1:65" s="1" customFormat="1" ht="16.5" customHeight="1">
      <c r="A166" s="117"/>
      <c r="B166" s="107"/>
      <c r="C166" s="317" t="s">
        <v>365</v>
      </c>
      <c r="D166" s="317" t="s">
        <v>125</v>
      </c>
      <c r="E166" s="318" t="s">
        <v>366</v>
      </c>
      <c r="F166" s="319" t="s">
        <v>367</v>
      </c>
      <c r="G166" s="320" t="s">
        <v>118</v>
      </c>
      <c r="H166" s="321">
        <v>390</v>
      </c>
      <c r="I166" s="120"/>
      <c r="J166" s="121">
        <f>ROUND(I166*H166,2)</f>
        <v>0</v>
      </c>
      <c r="K166" s="119" t="s">
        <v>119</v>
      </c>
      <c r="L166" s="122"/>
      <c r="M166" s="123" t="s">
        <v>3</v>
      </c>
      <c r="N166" s="124" t="s">
        <v>44</v>
      </c>
      <c r="P166" s="113">
        <f>O166*H166</f>
        <v>0</v>
      </c>
      <c r="Q166" s="113">
        <v>1.0000000000000001E-5</v>
      </c>
      <c r="R166" s="113">
        <f>Q166*H166</f>
        <v>3.9000000000000003E-3</v>
      </c>
      <c r="S166" s="113">
        <v>0</v>
      </c>
      <c r="T166" s="114">
        <f>S166*H166</f>
        <v>0</v>
      </c>
      <c r="AR166" s="115" t="s">
        <v>128</v>
      </c>
      <c r="AT166" s="115" t="s">
        <v>125</v>
      </c>
      <c r="AU166" s="115" t="s">
        <v>80</v>
      </c>
      <c r="AY166" s="14" t="s">
        <v>111</v>
      </c>
      <c r="BE166" s="116">
        <f>IF(N166="základní",J166,0)</f>
        <v>0</v>
      </c>
      <c r="BF166" s="116">
        <f>IF(N166="snížená",J166,0)</f>
        <v>0</v>
      </c>
      <c r="BG166" s="116">
        <f>IF(N166="zákl. přenesená",J166,0)</f>
        <v>0</v>
      </c>
      <c r="BH166" s="116">
        <f>IF(N166="sníž. přenesená",J166,0)</f>
        <v>0</v>
      </c>
      <c r="BI166" s="116">
        <f>IF(N166="nulová",J166,0)</f>
        <v>0</v>
      </c>
      <c r="BJ166" s="14" t="s">
        <v>78</v>
      </c>
      <c r="BK166" s="116">
        <f>ROUND(I166*H166,2)</f>
        <v>0</v>
      </c>
      <c r="BL166" s="14" t="s">
        <v>120</v>
      </c>
      <c r="BM166" s="115" t="s">
        <v>368</v>
      </c>
    </row>
    <row r="167" spans="1:65" s="1" customFormat="1" ht="21.75" customHeight="1">
      <c r="A167" s="117"/>
      <c r="B167" s="107"/>
      <c r="C167" s="309" t="s">
        <v>369</v>
      </c>
      <c r="D167" s="309" t="s">
        <v>115</v>
      </c>
      <c r="E167" s="310" t="s">
        <v>370</v>
      </c>
      <c r="F167" s="311" t="s">
        <v>371</v>
      </c>
      <c r="G167" s="312" t="s">
        <v>177</v>
      </c>
      <c r="H167" s="313">
        <v>132</v>
      </c>
      <c r="I167" s="109"/>
      <c r="J167" s="110">
        <f>ROUND(I167*H167,2)</f>
        <v>0</v>
      </c>
      <c r="K167" s="108" t="s">
        <v>119</v>
      </c>
      <c r="L167" s="29"/>
      <c r="M167" s="111" t="s">
        <v>3</v>
      </c>
      <c r="N167" s="112" t="s">
        <v>44</v>
      </c>
      <c r="P167" s="113">
        <f>O167*H167</f>
        <v>0</v>
      </c>
      <c r="Q167" s="113">
        <v>0</v>
      </c>
      <c r="R167" s="113">
        <f>Q167*H167</f>
        <v>0</v>
      </c>
      <c r="S167" s="113">
        <v>0</v>
      </c>
      <c r="T167" s="114">
        <f>S167*H167</f>
        <v>0</v>
      </c>
      <c r="AR167" s="115" t="s">
        <v>120</v>
      </c>
      <c r="AT167" s="115" t="s">
        <v>115</v>
      </c>
      <c r="AU167" s="115" t="s">
        <v>80</v>
      </c>
      <c r="AY167" s="14" t="s">
        <v>111</v>
      </c>
      <c r="BE167" s="116">
        <f>IF(N167="základní",J167,0)</f>
        <v>0</v>
      </c>
      <c r="BF167" s="116">
        <f>IF(N167="snížená",J167,0)</f>
        <v>0</v>
      </c>
      <c r="BG167" s="116">
        <f>IF(N167="zákl. přenesená",J167,0)</f>
        <v>0</v>
      </c>
      <c r="BH167" s="116">
        <f>IF(N167="sníž. přenesená",J167,0)</f>
        <v>0</v>
      </c>
      <c r="BI167" s="116">
        <f>IF(N167="nulová",J167,0)</f>
        <v>0</v>
      </c>
      <c r="BJ167" s="14" t="s">
        <v>78</v>
      </c>
      <c r="BK167" s="116">
        <f>ROUND(I167*H167,2)</f>
        <v>0</v>
      </c>
      <c r="BL167" s="14" t="s">
        <v>120</v>
      </c>
      <c r="BM167" s="115" t="s">
        <v>372</v>
      </c>
    </row>
    <row r="168" spans="1:65" s="1" customFormat="1">
      <c r="A168" s="117"/>
      <c r="B168" s="107"/>
      <c r="C168" s="314"/>
      <c r="D168" s="315" t="s">
        <v>122</v>
      </c>
      <c r="E168" s="314"/>
      <c r="F168" s="316" t="s">
        <v>373</v>
      </c>
      <c r="G168" s="314"/>
      <c r="H168" s="314"/>
      <c r="I168" s="117"/>
      <c r="L168" s="29"/>
      <c r="M168" s="118"/>
      <c r="T168" s="49"/>
      <c r="AT168" s="14" t="s">
        <v>122</v>
      </c>
      <c r="AU168" s="14" t="s">
        <v>80</v>
      </c>
    </row>
    <row r="169" spans="1:65" s="1" customFormat="1" ht="16.5" customHeight="1">
      <c r="A169" s="117"/>
      <c r="B169" s="107"/>
      <c r="C169" s="317" t="s">
        <v>374</v>
      </c>
      <c r="D169" s="317" t="s">
        <v>125</v>
      </c>
      <c r="E169" s="318" t="s">
        <v>375</v>
      </c>
      <c r="F169" s="319" t="s">
        <v>376</v>
      </c>
      <c r="G169" s="320" t="s">
        <v>177</v>
      </c>
      <c r="H169" s="321">
        <v>132</v>
      </c>
      <c r="I169" s="120"/>
      <c r="J169" s="121">
        <f>ROUND(I169*H169,2)</f>
        <v>0</v>
      </c>
      <c r="K169" s="119" t="s">
        <v>119</v>
      </c>
      <c r="L169" s="122"/>
      <c r="M169" s="123" t="s">
        <v>3</v>
      </c>
      <c r="N169" s="124" t="s">
        <v>44</v>
      </c>
      <c r="P169" s="113">
        <f>O169*H169</f>
        <v>0</v>
      </c>
      <c r="Q169" s="113">
        <v>5.0000000000000002E-5</v>
      </c>
      <c r="R169" s="113">
        <f>Q169*H169</f>
        <v>6.6E-3</v>
      </c>
      <c r="S169" s="113">
        <v>0</v>
      </c>
      <c r="T169" s="114">
        <f>S169*H169</f>
        <v>0</v>
      </c>
      <c r="AR169" s="115" t="s">
        <v>128</v>
      </c>
      <c r="AT169" s="115" t="s">
        <v>125</v>
      </c>
      <c r="AU169" s="115" t="s">
        <v>80</v>
      </c>
      <c r="AY169" s="14" t="s">
        <v>111</v>
      </c>
      <c r="BE169" s="116">
        <f>IF(N169="základní",J169,0)</f>
        <v>0</v>
      </c>
      <c r="BF169" s="116">
        <f>IF(N169="snížená",J169,0)</f>
        <v>0</v>
      </c>
      <c r="BG169" s="116">
        <f>IF(N169="zákl. přenesená",J169,0)</f>
        <v>0</v>
      </c>
      <c r="BH169" s="116">
        <f>IF(N169="sníž. přenesená",J169,0)</f>
        <v>0</v>
      </c>
      <c r="BI169" s="116">
        <f>IF(N169="nulová",J169,0)</f>
        <v>0</v>
      </c>
      <c r="BJ169" s="14" t="s">
        <v>78</v>
      </c>
      <c r="BK169" s="116">
        <f>ROUND(I169*H169,2)</f>
        <v>0</v>
      </c>
      <c r="BL169" s="14" t="s">
        <v>120</v>
      </c>
      <c r="BM169" s="115" t="s">
        <v>377</v>
      </c>
    </row>
    <row r="170" spans="1:65" s="1" customFormat="1" ht="16.5" customHeight="1">
      <c r="A170" s="117"/>
      <c r="B170" s="107"/>
      <c r="C170" s="309" t="s">
        <v>9</v>
      </c>
      <c r="D170" s="309" t="s">
        <v>115</v>
      </c>
      <c r="E170" s="310" t="s">
        <v>378</v>
      </c>
      <c r="F170" s="311" t="s">
        <v>379</v>
      </c>
      <c r="G170" s="312" t="s">
        <v>118</v>
      </c>
      <c r="H170" s="313">
        <v>256</v>
      </c>
      <c r="I170" s="109"/>
      <c r="J170" s="110">
        <f>ROUND(I170*H170,2)</f>
        <v>0</v>
      </c>
      <c r="K170" s="108" t="s">
        <v>119</v>
      </c>
      <c r="L170" s="29"/>
      <c r="M170" s="111" t="s">
        <v>3</v>
      </c>
      <c r="N170" s="112" t="s">
        <v>44</v>
      </c>
      <c r="P170" s="113">
        <f>O170*H170</f>
        <v>0</v>
      </c>
      <c r="Q170" s="113">
        <v>0</v>
      </c>
      <c r="R170" s="113">
        <f>Q170*H170</f>
        <v>0</v>
      </c>
      <c r="S170" s="113">
        <v>0</v>
      </c>
      <c r="T170" s="114">
        <f>S170*H170</f>
        <v>0</v>
      </c>
      <c r="AR170" s="115" t="s">
        <v>120</v>
      </c>
      <c r="AT170" s="115" t="s">
        <v>115</v>
      </c>
      <c r="AU170" s="115" t="s">
        <v>80</v>
      </c>
      <c r="AY170" s="14" t="s">
        <v>111</v>
      </c>
      <c r="BE170" s="116">
        <f>IF(N170="základní",J170,0)</f>
        <v>0</v>
      </c>
      <c r="BF170" s="116">
        <f>IF(N170="snížená",J170,0)</f>
        <v>0</v>
      </c>
      <c r="BG170" s="116">
        <f>IF(N170="zákl. přenesená",J170,0)</f>
        <v>0</v>
      </c>
      <c r="BH170" s="116">
        <f>IF(N170="sníž. přenesená",J170,0)</f>
        <v>0</v>
      </c>
      <c r="BI170" s="116">
        <f>IF(N170="nulová",J170,0)</f>
        <v>0</v>
      </c>
      <c r="BJ170" s="14" t="s">
        <v>78</v>
      </c>
      <c r="BK170" s="116">
        <f>ROUND(I170*H170,2)</f>
        <v>0</v>
      </c>
      <c r="BL170" s="14" t="s">
        <v>120</v>
      </c>
      <c r="BM170" s="115" t="s">
        <v>380</v>
      </c>
    </row>
    <row r="171" spans="1:65" s="1" customFormat="1">
      <c r="A171" s="117"/>
      <c r="B171" s="107"/>
      <c r="C171" s="314"/>
      <c r="D171" s="315" t="s">
        <v>122</v>
      </c>
      <c r="E171" s="314"/>
      <c r="F171" s="316" t="s">
        <v>381</v>
      </c>
      <c r="G171" s="314"/>
      <c r="H171" s="314"/>
      <c r="I171" s="117"/>
      <c r="L171" s="29"/>
      <c r="M171" s="118"/>
      <c r="T171" s="49"/>
      <c r="AT171" s="14" t="s">
        <v>122</v>
      </c>
      <c r="AU171" s="14" t="s">
        <v>80</v>
      </c>
    </row>
    <row r="172" spans="1:65" s="1" customFormat="1" ht="16.5" customHeight="1">
      <c r="A172" s="117"/>
      <c r="B172" s="107"/>
      <c r="C172" s="317" t="s">
        <v>382</v>
      </c>
      <c r="D172" s="317" t="s">
        <v>125</v>
      </c>
      <c r="E172" s="318" t="s">
        <v>383</v>
      </c>
      <c r="F172" s="319" t="s">
        <v>384</v>
      </c>
      <c r="G172" s="320" t="s">
        <v>198</v>
      </c>
      <c r="H172" s="321">
        <v>16</v>
      </c>
      <c r="I172" s="120"/>
      <c r="J172" s="121">
        <f>ROUND(I172*H172,2)</f>
        <v>0</v>
      </c>
      <c r="K172" s="119" t="s">
        <v>3</v>
      </c>
      <c r="L172" s="122"/>
      <c r="M172" s="123" t="s">
        <v>3</v>
      </c>
      <c r="N172" s="124" t="s">
        <v>44</v>
      </c>
      <c r="P172" s="113">
        <f>O172*H172</f>
        <v>0</v>
      </c>
      <c r="Q172" s="113">
        <v>0</v>
      </c>
      <c r="R172" s="113">
        <f>Q172*H172</f>
        <v>0</v>
      </c>
      <c r="S172" s="113">
        <v>0</v>
      </c>
      <c r="T172" s="114">
        <f>S172*H172</f>
        <v>0</v>
      </c>
      <c r="AR172" s="115" t="s">
        <v>128</v>
      </c>
      <c r="AT172" s="115" t="s">
        <v>125</v>
      </c>
      <c r="AU172" s="115" t="s">
        <v>80</v>
      </c>
      <c r="AY172" s="14" t="s">
        <v>111</v>
      </c>
      <c r="BE172" s="116">
        <f>IF(N172="základní",J172,0)</f>
        <v>0</v>
      </c>
      <c r="BF172" s="116">
        <f>IF(N172="snížená",J172,0)</f>
        <v>0</v>
      </c>
      <c r="BG172" s="116">
        <f>IF(N172="zákl. přenesená",J172,0)</f>
        <v>0</v>
      </c>
      <c r="BH172" s="116">
        <f>IF(N172="sníž. přenesená",J172,0)</f>
        <v>0</v>
      </c>
      <c r="BI172" s="116">
        <f>IF(N172="nulová",J172,0)</f>
        <v>0</v>
      </c>
      <c r="BJ172" s="14" t="s">
        <v>78</v>
      </c>
      <c r="BK172" s="116">
        <f>ROUND(I172*H172,2)</f>
        <v>0</v>
      </c>
      <c r="BL172" s="14" t="s">
        <v>120</v>
      </c>
      <c r="BM172" s="115" t="s">
        <v>385</v>
      </c>
    </row>
    <row r="173" spans="1:65" s="1" customFormat="1" ht="16.5" customHeight="1">
      <c r="A173" s="117"/>
      <c r="B173" s="107"/>
      <c r="C173" s="317" t="s">
        <v>386</v>
      </c>
      <c r="D173" s="317" t="s">
        <v>125</v>
      </c>
      <c r="E173" s="318" t="s">
        <v>387</v>
      </c>
      <c r="F173" s="319" t="s">
        <v>388</v>
      </c>
      <c r="G173" s="320" t="s">
        <v>198</v>
      </c>
      <c r="H173" s="321">
        <v>1</v>
      </c>
      <c r="I173" s="120"/>
      <c r="J173" s="121">
        <f>ROUND(I173*H173,2)</f>
        <v>0</v>
      </c>
      <c r="K173" s="119" t="s">
        <v>3</v>
      </c>
      <c r="L173" s="122"/>
      <c r="M173" s="123" t="s">
        <v>3</v>
      </c>
      <c r="N173" s="124" t="s">
        <v>44</v>
      </c>
      <c r="P173" s="113">
        <f>O173*H173</f>
        <v>0</v>
      </c>
      <c r="Q173" s="113">
        <v>0</v>
      </c>
      <c r="R173" s="113">
        <f>Q173*H173</f>
        <v>0</v>
      </c>
      <c r="S173" s="113">
        <v>0</v>
      </c>
      <c r="T173" s="114">
        <f>S173*H173</f>
        <v>0</v>
      </c>
      <c r="AR173" s="115" t="s">
        <v>128</v>
      </c>
      <c r="AT173" s="115" t="s">
        <v>125</v>
      </c>
      <c r="AU173" s="115" t="s">
        <v>80</v>
      </c>
      <c r="AY173" s="14" t="s">
        <v>111</v>
      </c>
      <c r="BE173" s="116">
        <f>IF(N173="základní",J173,0)</f>
        <v>0</v>
      </c>
      <c r="BF173" s="116">
        <f>IF(N173="snížená",J173,0)</f>
        <v>0</v>
      </c>
      <c r="BG173" s="116">
        <f>IF(N173="zákl. přenesená",J173,0)</f>
        <v>0</v>
      </c>
      <c r="BH173" s="116">
        <f>IF(N173="sníž. přenesená",J173,0)</f>
        <v>0</v>
      </c>
      <c r="BI173" s="116">
        <f>IF(N173="nulová",J173,0)</f>
        <v>0</v>
      </c>
      <c r="BJ173" s="14" t="s">
        <v>78</v>
      </c>
      <c r="BK173" s="116">
        <f>ROUND(I173*H173,2)</f>
        <v>0</v>
      </c>
      <c r="BL173" s="14" t="s">
        <v>120</v>
      </c>
      <c r="BM173" s="115" t="s">
        <v>389</v>
      </c>
    </row>
    <row r="174" spans="1:65" s="1" customFormat="1" ht="16.5" customHeight="1">
      <c r="A174" s="117"/>
      <c r="B174" s="107"/>
      <c r="C174" s="309" t="s">
        <v>390</v>
      </c>
      <c r="D174" s="309" t="s">
        <v>115</v>
      </c>
      <c r="E174" s="310" t="s">
        <v>391</v>
      </c>
      <c r="F174" s="311" t="s">
        <v>392</v>
      </c>
      <c r="G174" s="312" t="s">
        <v>177</v>
      </c>
      <c r="H174" s="313">
        <v>2</v>
      </c>
      <c r="I174" s="109"/>
      <c r="J174" s="110">
        <f>ROUND(I174*H174,2)</f>
        <v>0</v>
      </c>
      <c r="K174" s="108" t="s">
        <v>203</v>
      </c>
      <c r="L174" s="29"/>
      <c r="M174" s="111" t="s">
        <v>3</v>
      </c>
      <c r="N174" s="112" t="s">
        <v>44</v>
      </c>
      <c r="P174" s="113">
        <f>O174*H174</f>
        <v>0</v>
      </c>
      <c r="Q174" s="113">
        <v>0</v>
      </c>
      <c r="R174" s="113">
        <f>Q174*H174</f>
        <v>0</v>
      </c>
      <c r="S174" s="113">
        <v>0</v>
      </c>
      <c r="T174" s="114">
        <f>S174*H174</f>
        <v>0</v>
      </c>
      <c r="AR174" s="115" t="s">
        <v>120</v>
      </c>
      <c r="AT174" s="115" t="s">
        <v>115</v>
      </c>
      <c r="AU174" s="115" t="s">
        <v>80</v>
      </c>
      <c r="AY174" s="14" t="s">
        <v>111</v>
      </c>
      <c r="BE174" s="116">
        <f>IF(N174="základní",J174,0)</f>
        <v>0</v>
      </c>
      <c r="BF174" s="116">
        <f>IF(N174="snížená",J174,0)</f>
        <v>0</v>
      </c>
      <c r="BG174" s="116">
        <f>IF(N174="zákl. přenesená",J174,0)</f>
        <v>0</v>
      </c>
      <c r="BH174" s="116">
        <f>IF(N174="sníž. přenesená",J174,0)</f>
        <v>0</v>
      </c>
      <c r="BI174" s="116">
        <f>IF(N174="nulová",J174,0)</f>
        <v>0</v>
      </c>
      <c r="BJ174" s="14" t="s">
        <v>78</v>
      </c>
      <c r="BK174" s="116">
        <f>ROUND(I174*H174,2)</f>
        <v>0</v>
      </c>
      <c r="BL174" s="14" t="s">
        <v>120</v>
      </c>
      <c r="BM174" s="115" t="s">
        <v>393</v>
      </c>
    </row>
    <row r="175" spans="1:65" s="1" customFormat="1">
      <c r="A175" s="117"/>
      <c r="B175" s="107"/>
      <c r="C175" s="314"/>
      <c r="D175" s="315" t="s">
        <v>122</v>
      </c>
      <c r="E175" s="314"/>
      <c r="F175" s="316" t="s">
        <v>394</v>
      </c>
      <c r="G175" s="314"/>
      <c r="H175" s="314"/>
      <c r="I175" s="117"/>
      <c r="L175" s="29"/>
      <c r="M175" s="118"/>
      <c r="T175" s="49"/>
      <c r="AT175" s="14" t="s">
        <v>122</v>
      </c>
      <c r="AU175" s="14" t="s">
        <v>80</v>
      </c>
    </row>
    <row r="176" spans="1:65" s="1" customFormat="1" ht="16.5" customHeight="1">
      <c r="A176" s="117"/>
      <c r="B176" s="107"/>
      <c r="C176" s="317" t="s">
        <v>395</v>
      </c>
      <c r="D176" s="317" t="s">
        <v>125</v>
      </c>
      <c r="E176" s="318" t="s">
        <v>396</v>
      </c>
      <c r="F176" s="319" t="s">
        <v>397</v>
      </c>
      <c r="G176" s="320" t="s">
        <v>198</v>
      </c>
      <c r="H176" s="321">
        <v>2</v>
      </c>
      <c r="I176" s="120"/>
      <c r="J176" s="121">
        <f>ROUND(I176*H176,2)</f>
        <v>0</v>
      </c>
      <c r="K176" s="119" t="s">
        <v>3</v>
      </c>
      <c r="L176" s="122"/>
      <c r="M176" s="123" t="s">
        <v>3</v>
      </c>
      <c r="N176" s="124" t="s">
        <v>44</v>
      </c>
      <c r="P176" s="113">
        <f>O176*H176</f>
        <v>0</v>
      </c>
      <c r="Q176" s="113">
        <v>0</v>
      </c>
      <c r="R176" s="113">
        <f>Q176*H176</f>
        <v>0</v>
      </c>
      <c r="S176" s="113">
        <v>0</v>
      </c>
      <c r="T176" s="114">
        <f>S176*H176</f>
        <v>0</v>
      </c>
      <c r="AR176" s="115" t="s">
        <v>128</v>
      </c>
      <c r="AT176" s="115" t="s">
        <v>125</v>
      </c>
      <c r="AU176" s="115" t="s">
        <v>80</v>
      </c>
      <c r="AY176" s="14" t="s">
        <v>111</v>
      </c>
      <c r="BE176" s="116">
        <f>IF(N176="základní",J176,0)</f>
        <v>0</v>
      </c>
      <c r="BF176" s="116">
        <f>IF(N176="snížená",J176,0)</f>
        <v>0</v>
      </c>
      <c r="BG176" s="116">
        <f>IF(N176="zákl. přenesená",J176,0)</f>
        <v>0</v>
      </c>
      <c r="BH176" s="116">
        <f>IF(N176="sníž. přenesená",J176,0)</f>
        <v>0</v>
      </c>
      <c r="BI176" s="116">
        <f>IF(N176="nulová",J176,0)</f>
        <v>0</v>
      </c>
      <c r="BJ176" s="14" t="s">
        <v>78</v>
      </c>
      <c r="BK176" s="116">
        <f>ROUND(I176*H176,2)</f>
        <v>0</v>
      </c>
      <c r="BL176" s="14" t="s">
        <v>120</v>
      </c>
      <c r="BM176" s="115" t="s">
        <v>398</v>
      </c>
    </row>
    <row r="177" spans="1:65" s="1" customFormat="1" ht="16.5" customHeight="1">
      <c r="A177" s="117"/>
      <c r="B177" s="107"/>
      <c r="C177" s="309" t="s">
        <v>399</v>
      </c>
      <c r="D177" s="309" t="s">
        <v>115</v>
      </c>
      <c r="E177" s="310" t="s">
        <v>400</v>
      </c>
      <c r="F177" s="311" t="s">
        <v>401</v>
      </c>
      <c r="G177" s="312" t="s">
        <v>177</v>
      </c>
      <c r="H177" s="313">
        <v>1</v>
      </c>
      <c r="I177" s="109"/>
      <c r="J177" s="110">
        <f>ROUND(I177*H177,2)</f>
        <v>0</v>
      </c>
      <c r="K177" s="108" t="s">
        <v>119</v>
      </c>
      <c r="L177" s="29"/>
      <c r="M177" s="111" t="s">
        <v>3</v>
      </c>
      <c r="N177" s="112" t="s">
        <v>44</v>
      </c>
      <c r="P177" s="113">
        <f>O177*H177</f>
        <v>0</v>
      </c>
      <c r="Q177" s="113">
        <v>0</v>
      </c>
      <c r="R177" s="113">
        <f>Q177*H177</f>
        <v>0</v>
      </c>
      <c r="S177" s="113">
        <v>0</v>
      </c>
      <c r="T177" s="114">
        <f>S177*H177</f>
        <v>0</v>
      </c>
      <c r="AR177" s="115" t="s">
        <v>120</v>
      </c>
      <c r="AT177" s="115" t="s">
        <v>115</v>
      </c>
      <c r="AU177" s="115" t="s">
        <v>80</v>
      </c>
      <c r="AY177" s="14" t="s">
        <v>111</v>
      </c>
      <c r="BE177" s="116">
        <f>IF(N177="základní",J177,0)</f>
        <v>0</v>
      </c>
      <c r="BF177" s="116">
        <f>IF(N177="snížená",J177,0)</f>
        <v>0</v>
      </c>
      <c r="BG177" s="116">
        <f>IF(N177="zákl. přenesená",J177,0)</f>
        <v>0</v>
      </c>
      <c r="BH177" s="116">
        <f>IF(N177="sníž. přenesená",J177,0)</f>
        <v>0</v>
      </c>
      <c r="BI177" s="116">
        <f>IF(N177="nulová",J177,0)</f>
        <v>0</v>
      </c>
      <c r="BJ177" s="14" t="s">
        <v>78</v>
      </c>
      <c r="BK177" s="116">
        <f>ROUND(I177*H177,2)</f>
        <v>0</v>
      </c>
      <c r="BL177" s="14" t="s">
        <v>120</v>
      </c>
      <c r="BM177" s="115" t="s">
        <v>402</v>
      </c>
    </row>
    <row r="178" spans="1:65" s="1" customFormat="1">
      <c r="A178" s="117"/>
      <c r="B178" s="107"/>
      <c r="C178" s="314"/>
      <c r="D178" s="315" t="s">
        <v>122</v>
      </c>
      <c r="E178" s="314"/>
      <c r="F178" s="316" t="s">
        <v>403</v>
      </c>
      <c r="G178" s="314"/>
      <c r="H178" s="314"/>
      <c r="I178" s="117"/>
      <c r="L178" s="29"/>
      <c r="M178" s="118"/>
      <c r="T178" s="49"/>
      <c r="AT178" s="14" t="s">
        <v>122</v>
      </c>
      <c r="AU178" s="14" t="s">
        <v>80</v>
      </c>
    </row>
    <row r="179" spans="1:65" s="1" customFormat="1" ht="16.5" customHeight="1">
      <c r="A179" s="117"/>
      <c r="B179" s="107"/>
      <c r="C179" s="317" t="s">
        <v>404</v>
      </c>
      <c r="D179" s="317" t="s">
        <v>125</v>
      </c>
      <c r="E179" s="318" t="s">
        <v>405</v>
      </c>
      <c r="F179" s="319" t="s">
        <v>406</v>
      </c>
      <c r="G179" s="320" t="s">
        <v>177</v>
      </c>
      <c r="H179" s="321">
        <v>1</v>
      </c>
      <c r="I179" s="120"/>
      <c r="J179" s="121">
        <f>ROUND(I179*H179,2)</f>
        <v>0</v>
      </c>
      <c r="K179" s="119" t="s">
        <v>119</v>
      </c>
      <c r="L179" s="122"/>
      <c r="M179" s="123" t="s">
        <v>3</v>
      </c>
      <c r="N179" s="124" t="s">
        <v>44</v>
      </c>
      <c r="P179" s="113">
        <f>O179*H179</f>
        <v>0</v>
      </c>
      <c r="Q179" s="113">
        <v>1.1E-4</v>
      </c>
      <c r="R179" s="113">
        <f>Q179*H179</f>
        <v>1.1E-4</v>
      </c>
      <c r="S179" s="113">
        <v>0</v>
      </c>
      <c r="T179" s="114">
        <f>S179*H179</f>
        <v>0</v>
      </c>
      <c r="AR179" s="115" t="s">
        <v>128</v>
      </c>
      <c r="AT179" s="115" t="s">
        <v>125</v>
      </c>
      <c r="AU179" s="115" t="s">
        <v>80</v>
      </c>
      <c r="AY179" s="14" t="s">
        <v>111</v>
      </c>
      <c r="BE179" s="116">
        <f>IF(N179="základní",J179,0)</f>
        <v>0</v>
      </c>
      <c r="BF179" s="116">
        <f>IF(N179="snížená",J179,0)</f>
        <v>0</v>
      </c>
      <c r="BG179" s="116">
        <f>IF(N179="zákl. přenesená",J179,0)</f>
        <v>0</v>
      </c>
      <c r="BH179" s="116">
        <f>IF(N179="sníž. přenesená",J179,0)</f>
        <v>0</v>
      </c>
      <c r="BI179" s="116">
        <f>IF(N179="nulová",J179,0)</f>
        <v>0</v>
      </c>
      <c r="BJ179" s="14" t="s">
        <v>78</v>
      </c>
      <c r="BK179" s="116">
        <f>ROUND(I179*H179,2)</f>
        <v>0</v>
      </c>
      <c r="BL179" s="14" t="s">
        <v>120</v>
      </c>
      <c r="BM179" s="115" t="s">
        <v>407</v>
      </c>
    </row>
    <row r="180" spans="1:65" s="1" customFormat="1" ht="16.5" customHeight="1">
      <c r="A180" s="117"/>
      <c r="B180" s="107"/>
      <c r="C180" s="309" t="s">
        <v>408</v>
      </c>
      <c r="D180" s="309" t="s">
        <v>115</v>
      </c>
      <c r="E180" s="310" t="s">
        <v>409</v>
      </c>
      <c r="F180" s="311" t="s">
        <v>410</v>
      </c>
      <c r="G180" s="312" t="s">
        <v>177</v>
      </c>
      <c r="H180" s="313">
        <v>2</v>
      </c>
      <c r="I180" s="109"/>
      <c r="J180" s="110">
        <f>ROUND(I180*H180,2)</f>
        <v>0</v>
      </c>
      <c r="K180" s="108" t="s">
        <v>119</v>
      </c>
      <c r="L180" s="29"/>
      <c r="M180" s="111" t="s">
        <v>3</v>
      </c>
      <c r="N180" s="112" t="s">
        <v>44</v>
      </c>
      <c r="P180" s="113">
        <f>O180*H180</f>
        <v>0</v>
      </c>
      <c r="Q180" s="113">
        <v>0</v>
      </c>
      <c r="R180" s="113">
        <f>Q180*H180</f>
        <v>0</v>
      </c>
      <c r="S180" s="113">
        <v>0</v>
      </c>
      <c r="T180" s="114">
        <f>S180*H180</f>
        <v>0</v>
      </c>
      <c r="AR180" s="115" t="s">
        <v>120</v>
      </c>
      <c r="AT180" s="115" t="s">
        <v>115</v>
      </c>
      <c r="AU180" s="115" t="s">
        <v>80</v>
      </c>
      <c r="AY180" s="14" t="s">
        <v>111</v>
      </c>
      <c r="BE180" s="116">
        <f>IF(N180="základní",J180,0)</f>
        <v>0</v>
      </c>
      <c r="BF180" s="116">
        <f>IF(N180="snížená",J180,0)</f>
        <v>0</v>
      </c>
      <c r="BG180" s="116">
        <f>IF(N180="zákl. přenesená",J180,0)</f>
        <v>0</v>
      </c>
      <c r="BH180" s="116">
        <f>IF(N180="sníž. přenesená",J180,0)</f>
        <v>0</v>
      </c>
      <c r="BI180" s="116">
        <f>IF(N180="nulová",J180,0)</f>
        <v>0</v>
      </c>
      <c r="BJ180" s="14" t="s">
        <v>78</v>
      </c>
      <c r="BK180" s="116">
        <f>ROUND(I180*H180,2)</f>
        <v>0</v>
      </c>
      <c r="BL180" s="14" t="s">
        <v>120</v>
      </c>
      <c r="BM180" s="115" t="s">
        <v>411</v>
      </c>
    </row>
    <row r="181" spans="1:65" s="1" customFormat="1">
      <c r="A181" s="117"/>
      <c r="B181" s="107"/>
      <c r="C181" s="314"/>
      <c r="D181" s="315" t="s">
        <v>122</v>
      </c>
      <c r="E181" s="314"/>
      <c r="F181" s="316" t="s">
        <v>412</v>
      </c>
      <c r="G181" s="314"/>
      <c r="H181" s="314"/>
      <c r="I181" s="117"/>
      <c r="L181" s="29"/>
      <c r="M181" s="118"/>
      <c r="T181" s="49"/>
      <c r="AT181" s="14" t="s">
        <v>122</v>
      </c>
      <c r="AU181" s="14" t="s">
        <v>80</v>
      </c>
    </row>
    <row r="182" spans="1:65" s="1" customFormat="1" ht="16.5" customHeight="1">
      <c r="A182" s="117"/>
      <c r="B182" s="107"/>
      <c r="C182" s="317" t="s">
        <v>413</v>
      </c>
      <c r="D182" s="317" t="s">
        <v>125</v>
      </c>
      <c r="E182" s="318" t="s">
        <v>414</v>
      </c>
      <c r="F182" s="319" t="s">
        <v>415</v>
      </c>
      <c r="G182" s="320" t="s">
        <v>177</v>
      </c>
      <c r="H182" s="321">
        <v>2</v>
      </c>
      <c r="I182" s="120"/>
      <c r="J182" s="121">
        <f>ROUND(I182*H182,2)</f>
        <v>0</v>
      </c>
      <c r="K182" s="119" t="s">
        <v>119</v>
      </c>
      <c r="L182" s="122"/>
      <c r="M182" s="123" t="s">
        <v>3</v>
      </c>
      <c r="N182" s="124" t="s">
        <v>44</v>
      </c>
      <c r="P182" s="113">
        <f>O182*H182</f>
        <v>0</v>
      </c>
      <c r="Q182" s="113">
        <v>8.0000000000000007E-5</v>
      </c>
      <c r="R182" s="113">
        <f>Q182*H182</f>
        <v>1.6000000000000001E-4</v>
      </c>
      <c r="S182" s="113">
        <v>0</v>
      </c>
      <c r="T182" s="114">
        <f>S182*H182</f>
        <v>0</v>
      </c>
      <c r="AR182" s="115" t="s">
        <v>128</v>
      </c>
      <c r="AT182" s="115" t="s">
        <v>125</v>
      </c>
      <c r="AU182" s="115" t="s">
        <v>80</v>
      </c>
      <c r="AY182" s="14" t="s">
        <v>111</v>
      </c>
      <c r="BE182" s="116">
        <f>IF(N182="základní",J182,0)</f>
        <v>0</v>
      </c>
      <c r="BF182" s="116">
        <f>IF(N182="snížená",J182,0)</f>
        <v>0</v>
      </c>
      <c r="BG182" s="116">
        <f>IF(N182="zákl. přenesená",J182,0)</f>
        <v>0</v>
      </c>
      <c r="BH182" s="116">
        <f>IF(N182="sníž. přenesená",J182,0)</f>
        <v>0</v>
      </c>
      <c r="BI182" s="116">
        <f>IF(N182="nulová",J182,0)</f>
        <v>0</v>
      </c>
      <c r="BJ182" s="14" t="s">
        <v>78</v>
      </c>
      <c r="BK182" s="116">
        <f>ROUND(I182*H182,2)</f>
        <v>0</v>
      </c>
      <c r="BL182" s="14" t="s">
        <v>120</v>
      </c>
      <c r="BM182" s="115" t="s">
        <v>416</v>
      </c>
    </row>
    <row r="183" spans="1:65" s="1" customFormat="1" ht="16.5" customHeight="1">
      <c r="A183" s="117"/>
      <c r="B183" s="107"/>
      <c r="C183" s="309" t="s">
        <v>417</v>
      </c>
      <c r="D183" s="309" t="s">
        <v>115</v>
      </c>
      <c r="E183" s="310" t="s">
        <v>418</v>
      </c>
      <c r="F183" s="311" t="s">
        <v>419</v>
      </c>
      <c r="G183" s="312" t="s">
        <v>177</v>
      </c>
      <c r="H183" s="313">
        <v>4</v>
      </c>
      <c r="I183" s="109"/>
      <c r="J183" s="110">
        <f>ROUND(I183*H183,2)</f>
        <v>0</v>
      </c>
      <c r="K183" s="108" t="s">
        <v>119</v>
      </c>
      <c r="L183" s="29"/>
      <c r="M183" s="111" t="s">
        <v>3</v>
      </c>
      <c r="N183" s="112" t="s">
        <v>44</v>
      </c>
      <c r="P183" s="113">
        <f>O183*H183</f>
        <v>0</v>
      </c>
      <c r="Q183" s="113">
        <v>0</v>
      </c>
      <c r="R183" s="113">
        <f>Q183*H183</f>
        <v>0</v>
      </c>
      <c r="S183" s="113">
        <v>0</v>
      </c>
      <c r="T183" s="114">
        <f>S183*H183</f>
        <v>0</v>
      </c>
      <c r="AR183" s="115" t="s">
        <v>120</v>
      </c>
      <c r="AT183" s="115" t="s">
        <v>115</v>
      </c>
      <c r="AU183" s="115" t="s">
        <v>80</v>
      </c>
      <c r="AY183" s="14" t="s">
        <v>111</v>
      </c>
      <c r="BE183" s="116">
        <f>IF(N183="základní",J183,0)</f>
        <v>0</v>
      </c>
      <c r="BF183" s="116">
        <f>IF(N183="snížená",J183,0)</f>
        <v>0</v>
      </c>
      <c r="BG183" s="116">
        <f>IF(N183="zákl. přenesená",J183,0)</f>
        <v>0</v>
      </c>
      <c r="BH183" s="116">
        <f>IF(N183="sníž. přenesená",J183,0)</f>
        <v>0</v>
      </c>
      <c r="BI183" s="116">
        <f>IF(N183="nulová",J183,0)</f>
        <v>0</v>
      </c>
      <c r="BJ183" s="14" t="s">
        <v>78</v>
      </c>
      <c r="BK183" s="116">
        <f>ROUND(I183*H183,2)</f>
        <v>0</v>
      </c>
      <c r="BL183" s="14" t="s">
        <v>120</v>
      </c>
      <c r="BM183" s="115" t="s">
        <v>420</v>
      </c>
    </row>
    <row r="184" spans="1:65" s="1" customFormat="1">
      <c r="A184" s="117"/>
      <c r="B184" s="107"/>
      <c r="C184" s="314"/>
      <c r="D184" s="315" t="s">
        <v>122</v>
      </c>
      <c r="E184" s="314"/>
      <c r="F184" s="316" t="s">
        <v>421</v>
      </c>
      <c r="G184" s="314"/>
      <c r="H184" s="314"/>
      <c r="I184" s="117"/>
      <c r="L184" s="29"/>
      <c r="M184" s="118"/>
      <c r="T184" s="49"/>
      <c r="AT184" s="14" t="s">
        <v>122</v>
      </c>
      <c r="AU184" s="14" t="s">
        <v>80</v>
      </c>
    </row>
    <row r="185" spans="1:65" s="1" customFormat="1" ht="16.5" customHeight="1">
      <c r="A185" s="117"/>
      <c r="B185" s="107"/>
      <c r="C185" s="309" t="s">
        <v>422</v>
      </c>
      <c r="D185" s="309" t="s">
        <v>115</v>
      </c>
      <c r="E185" s="310" t="s">
        <v>423</v>
      </c>
      <c r="F185" s="311" t="s">
        <v>424</v>
      </c>
      <c r="G185" s="312" t="s">
        <v>177</v>
      </c>
      <c r="H185" s="313">
        <v>4</v>
      </c>
      <c r="I185" s="109"/>
      <c r="J185" s="110">
        <f>ROUND(I185*H185,2)</f>
        <v>0</v>
      </c>
      <c r="K185" s="108" t="s">
        <v>119</v>
      </c>
      <c r="L185" s="29"/>
      <c r="M185" s="111" t="s">
        <v>3</v>
      </c>
      <c r="N185" s="112" t="s">
        <v>44</v>
      </c>
      <c r="P185" s="113">
        <f>O185*H185</f>
        <v>0</v>
      </c>
      <c r="Q185" s="113">
        <v>0</v>
      </c>
      <c r="R185" s="113">
        <f>Q185*H185</f>
        <v>0</v>
      </c>
      <c r="S185" s="113">
        <v>0</v>
      </c>
      <c r="T185" s="114">
        <f>S185*H185</f>
        <v>0</v>
      </c>
      <c r="AR185" s="115" t="s">
        <v>120</v>
      </c>
      <c r="AT185" s="115" t="s">
        <v>115</v>
      </c>
      <c r="AU185" s="115" t="s">
        <v>80</v>
      </c>
      <c r="AY185" s="14" t="s">
        <v>111</v>
      </c>
      <c r="BE185" s="116">
        <f>IF(N185="základní",J185,0)</f>
        <v>0</v>
      </c>
      <c r="BF185" s="116">
        <f>IF(N185="snížená",J185,0)</f>
        <v>0</v>
      </c>
      <c r="BG185" s="116">
        <f>IF(N185="zákl. přenesená",J185,0)</f>
        <v>0</v>
      </c>
      <c r="BH185" s="116">
        <f>IF(N185="sníž. přenesená",J185,0)</f>
        <v>0</v>
      </c>
      <c r="BI185" s="116">
        <f>IF(N185="nulová",J185,0)</f>
        <v>0</v>
      </c>
      <c r="BJ185" s="14" t="s">
        <v>78</v>
      </c>
      <c r="BK185" s="116">
        <f>ROUND(I185*H185,2)</f>
        <v>0</v>
      </c>
      <c r="BL185" s="14" t="s">
        <v>120</v>
      </c>
      <c r="BM185" s="115" t="s">
        <v>425</v>
      </c>
    </row>
    <row r="186" spans="1:65" s="1" customFormat="1">
      <c r="A186" s="117"/>
      <c r="B186" s="107"/>
      <c r="C186" s="314"/>
      <c r="D186" s="315" t="s">
        <v>122</v>
      </c>
      <c r="E186" s="314"/>
      <c r="F186" s="316" t="s">
        <v>426</v>
      </c>
      <c r="G186" s="314"/>
      <c r="H186" s="314"/>
      <c r="I186" s="117"/>
      <c r="L186" s="29"/>
      <c r="M186" s="118"/>
      <c r="T186" s="49"/>
      <c r="AT186" s="14" t="s">
        <v>122</v>
      </c>
      <c r="AU186" s="14" t="s">
        <v>80</v>
      </c>
    </row>
    <row r="187" spans="1:65" s="1" customFormat="1" ht="16.5" customHeight="1">
      <c r="A187" s="117"/>
      <c r="B187" s="107"/>
      <c r="C187" s="309" t="s">
        <v>427</v>
      </c>
      <c r="D187" s="309" t="s">
        <v>115</v>
      </c>
      <c r="E187" s="310" t="s">
        <v>428</v>
      </c>
      <c r="F187" s="311" t="s">
        <v>429</v>
      </c>
      <c r="G187" s="312" t="s">
        <v>177</v>
      </c>
      <c r="H187" s="313">
        <v>1</v>
      </c>
      <c r="I187" s="109"/>
      <c r="J187" s="110">
        <f>ROUND(I187*H187,2)</f>
        <v>0</v>
      </c>
      <c r="K187" s="108" t="s">
        <v>119</v>
      </c>
      <c r="L187" s="29"/>
      <c r="M187" s="111" t="s">
        <v>3</v>
      </c>
      <c r="N187" s="112" t="s">
        <v>44</v>
      </c>
      <c r="P187" s="113">
        <f>O187*H187</f>
        <v>0</v>
      </c>
      <c r="Q187" s="113">
        <v>0</v>
      </c>
      <c r="R187" s="113">
        <f>Q187*H187</f>
        <v>0</v>
      </c>
      <c r="S187" s="113">
        <v>0</v>
      </c>
      <c r="T187" s="114">
        <f>S187*H187</f>
        <v>0</v>
      </c>
      <c r="AR187" s="115" t="s">
        <v>120</v>
      </c>
      <c r="AT187" s="115" t="s">
        <v>115</v>
      </c>
      <c r="AU187" s="115" t="s">
        <v>80</v>
      </c>
      <c r="AY187" s="14" t="s">
        <v>111</v>
      </c>
      <c r="BE187" s="116">
        <f>IF(N187="základní",J187,0)</f>
        <v>0</v>
      </c>
      <c r="BF187" s="116">
        <f>IF(N187="snížená",J187,0)</f>
        <v>0</v>
      </c>
      <c r="BG187" s="116">
        <f>IF(N187="zákl. přenesená",J187,0)</f>
        <v>0</v>
      </c>
      <c r="BH187" s="116">
        <f>IF(N187="sníž. přenesená",J187,0)</f>
        <v>0</v>
      </c>
      <c r="BI187" s="116">
        <f>IF(N187="nulová",J187,0)</f>
        <v>0</v>
      </c>
      <c r="BJ187" s="14" t="s">
        <v>78</v>
      </c>
      <c r="BK187" s="116">
        <f>ROUND(I187*H187,2)</f>
        <v>0</v>
      </c>
      <c r="BL187" s="14" t="s">
        <v>120</v>
      </c>
      <c r="BM187" s="115" t="s">
        <v>430</v>
      </c>
    </row>
    <row r="188" spans="1:65" s="1" customFormat="1">
      <c r="A188" s="117"/>
      <c r="B188" s="107"/>
      <c r="C188" s="314"/>
      <c r="D188" s="315" t="s">
        <v>122</v>
      </c>
      <c r="E188" s="314"/>
      <c r="F188" s="316" t="s">
        <v>431</v>
      </c>
      <c r="G188" s="314"/>
      <c r="H188" s="314"/>
      <c r="I188" s="117"/>
      <c r="L188" s="29"/>
      <c r="M188" s="118"/>
      <c r="T188" s="49"/>
      <c r="AT188" s="14" t="s">
        <v>122</v>
      </c>
      <c r="AU188" s="14" t="s">
        <v>80</v>
      </c>
    </row>
    <row r="189" spans="1:65" s="1" customFormat="1" ht="16.5" customHeight="1">
      <c r="A189" s="117"/>
      <c r="B189" s="107"/>
      <c r="C189" s="309" t="s">
        <v>432</v>
      </c>
      <c r="D189" s="309" t="s">
        <v>115</v>
      </c>
      <c r="E189" s="310" t="s">
        <v>433</v>
      </c>
      <c r="F189" s="311" t="s">
        <v>434</v>
      </c>
      <c r="G189" s="312" t="s">
        <v>177</v>
      </c>
      <c r="H189" s="313">
        <v>1</v>
      </c>
      <c r="I189" s="109"/>
      <c r="J189" s="110">
        <f>ROUND(I189*H189,2)</f>
        <v>0</v>
      </c>
      <c r="K189" s="108" t="s">
        <v>119</v>
      </c>
      <c r="L189" s="29"/>
      <c r="M189" s="111" t="s">
        <v>3</v>
      </c>
      <c r="N189" s="112" t="s">
        <v>44</v>
      </c>
      <c r="P189" s="113">
        <f>O189*H189</f>
        <v>0</v>
      </c>
      <c r="Q189" s="113">
        <v>0</v>
      </c>
      <c r="R189" s="113">
        <f>Q189*H189</f>
        <v>0</v>
      </c>
      <c r="S189" s="113">
        <v>0</v>
      </c>
      <c r="T189" s="114">
        <f>S189*H189</f>
        <v>0</v>
      </c>
      <c r="AR189" s="115" t="s">
        <v>120</v>
      </c>
      <c r="AT189" s="115" t="s">
        <v>115</v>
      </c>
      <c r="AU189" s="115" t="s">
        <v>80</v>
      </c>
      <c r="AY189" s="14" t="s">
        <v>111</v>
      </c>
      <c r="BE189" s="116">
        <f>IF(N189="základní",J189,0)</f>
        <v>0</v>
      </c>
      <c r="BF189" s="116">
        <f>IF(N189="snížená",J189,0)</f>
        <v>0</v>
      </c>
      <c r="BG189" s="116">
        <f>IF(N189="zákl. přenesená",J189,0)</f>
        <v>0</v>
      </c>
      <c r="BH189" s="116">
        <f>IF(N189="sníž. přenesená",J189,0)</f>
        <v>0</v>
      </c>
      <c r="BI189" s="116">
        <f>IF(N189="nulová",J189,0)</f>
        <v>0</v>
      </c>
      <c r="BJ189" s="14" t="s">
        <v>78</v>
      </c>
      <c r="BK189" s="116">
        <f>ROUND(I189*H189,2)</f>
        <v>0</v>
      </c>
      <c r="BL189" s="14" t="s">
        <v>120</v>
      </c>
      <c r="BM189" s="115" t="s">
        <v>435</v>
      </c>
    </row>
    <row r="190" spans="1:65" s="1" customFormat="1">
      <c r="A190" s="117"/>
      <c r="B190" s="107"/>
      <c r="C190" s="314"/>
      <c r="D190" s="315" t="s">
        <v>122</v>
      </c>
      <c r="E190" s="314"/>
      <c r="F190" s="316" t="s">
        <v>436</v>
      </c>
      <c r="G190" s="314"/>
      <c r="H190" s="314"/>
      <c r="I190" s="117"/>
      <c r="L190" s="29"/>
      <c r="M190" s="118"/>
      <c r="T190" s="49"/>
      <c r="AT190" s="14" t="s">
        <v>122</v>
      </c>
      <c r="AU190" s="14" t="s">
        <v>80</v>
      </c>
    </row>
    <row r="191" spans="1:65" s="1" customFormat="1" ht="19.2">
      <c r="A191" s="117"/>
      <c r="B191" s="107"/>
      <c r="C191" s="314"/>
      <c r="D191" s="322" t="s">
        <v>329</v>
      </c>
      <c r="E191" s="314"/>
      <c r="F191" s="323" t="s">
        <v>437</v>
      </c>
      <c r="G191" s="314"/>
      <c r="H191" s="314"/>
      <c r="I191" s="117"/>
      <c r="L191" s="29"/>
      <c r="M191" s="118"/>
      <c r="T191" s="49"/>
      <c r="AT191" s="14" t="s">
        <v>329</v>
      </c>
      <c r="AU191" s="14" t="s">
        <v>80</v>
      </c>
    </row>
    <row r="192" spans="1:65" s="1" customFormat="1" ht="16.5" customHeight="1">
      <c r="A192" s="117"/>
      <c r="B192" s="107"/>
      <c r="C192" s="317" t="s">
        <v>438</v>
      </c>
      <c r="D192" s="317" t="s">
        <v>125</v>
      </c>
      <c r="E192" s="318" t="s">
        <v>439</v>
      </c>
      <c r="F192" s="319" t="s">
        <v>440</v>
      </c>
      <c r="G192" s="320" t="s">
        <v>177</v>
      </c>
      <c r="H192" s="321">
        <v>1</v>
      </c>
      <c r="I192" s="120"/>
      <c r="J192" s="121">
        <v>0</v>
      </c>
      <c r="K192" s="119" t="s">
        <v>119</v>
      </c>
      <c r="L192" s="122"/>
      <c r="M192" s="123" t="s">
        <v>3</v>
      </c>
      <c r="N192" s="124" t="s">
        <v>44</v>
      </c>
      <c r="P192" s="113">
        <f>O192*H192</f>
        <v>0</v>
      </c>
      <c r="Q192" s="113">
        <v>7.0000000000000007E-2</v>
      </c>
      <c r="R192" s="113">
        <f>Q192*H192</f>
        <v>7.0000000000000007E-2</v>
      </c>
      <c r="S192" s="113">
        <v>0</v>
      </c>
      <c r="T192" s="114">
        <f>S192*H192</f>
        <v>0</v>
      </c>
      <c r="AR192" s="115" t="s">
        <v>128</v>
      </c>
      <c r="AT192" s="115" t="s">
        <v>125</v>
      </c>
      <c r="AU192" s="115" t="s">
        <v>80</v>
      </c>
      <c r="AY192" s="14" t="s">
        <v>111</v>
      </c>
      <c r="BE192" s="116">
        <f>IF(N192="základní",J192,0)</f>
        <v>0</v>
      </c>
      <c r="BF192" s="116">
        <f>IF(N192="snížená",J192,0)</f>
        <v>0</v>
      </c>
      <c r="BG192" s="116">
        <f>IF(N192="zákl. přenesená",J192,0)</f>
        <v>0</v>
      </c>
      <c r="BH192" s="116">
        <f>IF(N192="sníž. přenesená",J192,0)</f>
        <v>0</v>
      </c>
      <c r="BI192" s="116">
        <f>IF(N192="nulová",J192,0)</f>
        <v>0</v>
      </c>
      <c r="BJ192" s="14" t="s">
        <v>78</v>
      </c>
      <c r="BK192" s="116">
        <f>ROUND(I192*H192,2)</f>
        <v>0</v>
      </c>
      <c r="BL192" s="14" t="s">
        <v>120</v>
      </c>
      <c r="BM192" s="115" t="s">
        <v>441</v>
      </c>
    </row>
    <row r="193" spans="1:65" s="1" customFormat="1" ht="31.2">
      <c r="A193" s="117"/>
      <c r="B193" s="107"/>
      <c r="C193" s="324"/>
      <c r="D193" s="325" t="s">
        <v>329</v>
      </c>
      <c r="E193" s="324"/>
      <c r="F193" s="326" t="s">
        <v>442</v>
      </c>
      <c r="G193" s="324"/>
      <c r="H193" s="324"/>
      <c r="I193" s="214"/>
      <c r="J193" s="213"/>
      <c r="K193" s="213"/>
      <c r="L193" s="29"/>
      <c r="M193" s="118"/>
      <c r="T193" s="49"/>
      <c r="AT193" s="14" t="s">
        <v>329</v>
      </c>
      <c r="AU193" s="14" t="s">
        <v>80</v>
      </c>
    </row>
    <row r="194" spans="1:65" s="1" customFormat="1" ht="16.5" customHeight="1">
      <c r="A194" s="117"/>
      <c r="B194" s="107"/>
      <c r="C194" s="309" t="s">
        <v>443</v>
      </c>
      <c r="D194" s="309" t="s">
        <v>115</v>
      </c>
      <c r="E194" s="310" t="s">
        <v>444</v>
      </c>
      <c r="F194" s="311" t="s">
        <v>445</v>
      </c>
      <c r="G194" s="312" t="s">
        <v>177</v>
      </c>
      <c r="H194" s="313">
        <v>10</v>
      </c>
      <c r="I194" s="109"/>
      <c r="J194" s="110">
        <f>ROUND(I194*H194,2)</f>
        <v>0</v>
      </c>
      <c r="K194" s="108" t="s">
        <v>119</v>
      </c>
      <c r="L194" s="29"/>
      <c r="M194" s="111" t="s">
        <v>3</v>
      </c>
      <c r="N194" s="112" t="s">
        <v>44</v>
      </c>
      <c r="P194" s="113">
        <f>O194*H194</f>
        <v>0</v>
      </c>
      <c r="Q194" s="113">
        <v>0</v>
      </c>
      <c r="R194" s="113">
        <f>Q194*H194</f>
        <v>0</v>
      </c>
      <c r="S194" s="113">
        <v>0</v>
      </c>
      <c r="T194" s="114">
        <f>S194*H194</f>
        <v>0</v>
      </c>
      <c r="AR194" s="115" t="s">
        <v>120</v>
      </c>
      <c r="AT194" s="115" t="s">
        <v>115</v>
      </c>
      <c r="AU194" s="115" t="s">
        <v>80</v>
      </c>
      <c r="AY194" s="14" t="s">
        <v>111</v>
      </c>
      <c r="BE194" s="116">
        <f>IF(N194="základní",J194,0)</f>
        <v>0</v>
      </c>
      <c r="BF194" s="116">
        <f>IF(N194="snížená",J194,0)</f>
        <v>0</v>
      </c>
      <c r="BG194" s="116">
        <f>IF(N194="zákl. přenesená",J194,0)</f>
        <v>0</v>
      </c>
      <c r="BH194" s="116">
        <f>IF(N194="sníž. přenesená",J194,0)</f>
        <v>0</v>
      </c>
      <c r="BI194" s="116">
        <f>IF(N194="nulová",J194,0)</f>
        <v>0</v>
      </c>
      <c r="BJ194" s="14" t="s">
        <v>78</v>
      </c>
      <c r="BK194" s="116">
        <f>ROUND(I194*H194,2)</f>
        <v>0</v>
      </c>
      <c r="BL194" s="14" t="s">
        <v>120</v>
      </c>
      <c r="BM194" s="115" t="s">
        <v>446</v>
      </c>
    </row>
    <row r="195" spans="1:65" s="1" customFormat="1">
      <c r="A195" s="117"/>
      <c r="B195" s="107"/>
      <c r="C195" s="314"/>
      <c r="D195" s="315" t="s">
        <v>122</v>
      </c>
      <c r="E195" s="314"/>
      <c r="F195" s="316" t="s">
        <v>447</v>
      </c>
      <c r="G195" s="314"/>
      <c r="H195" s="314"/>
      <c r="I195" s="117"/>
      <c r="L195" s="29"/>
      <c r="M195" s="118"/>
      <c r="T195" s="49"/>
      <c r="AT195" s="14" t="s">
        <v>122</v>
      </c>
      <c r="AU195" s="14" t="s">
        <v>80</v>
      </c>
    </row>
    <row r="196" spans="1:65" s="1" customFormat="1" ht="16.5" customHeight="1">
      <c r="A196" s="117"/>
      <c r="B196" s="107"/>
      <c r="C196" s="317" t="s">
        <v>448</v>
      </c>
      <c r="D196" s="317" t="s">
        <v>125</v>
      </c>
      <c r="E196" s="318" t="s">
        <v>449</v>
      </c>
      <c r="F196" s="327" t="s">
        <v>450</v>
      </c>
      <c r="G196" s="320" t="s">
        <v>198</v>
      </c>
      <c r="H196" s="321">
        <v>7</v>
      </c>
      <c r="I196" s="120"/>
      <c r="J196" s="121">
        <v>0</v>
      </c>
      <c r="K196" s="119" t="s">
        <v>3</v>
      </c>
      <c r="L196" s="122"/>
      <c r="M196" s="123" t="s">
        <v>3</v>
      </c>
      <c r="N196" s="124" t="s">
        <v>44</v>
      </c>
      <c r="P196" s="113">
        <f>O196*H196</f>
        <v>0</v>
      </c>
      <c r="Q196" s="113">
        <v>0</v>
      </c>
      <c r="R196" s="113">
        <f>Q196*H196</f>
        <v>0</v>
      </c>
      <c r="S196" s="113">
        <v>0</v>
      </c>
      <c r="T196" s="114">
        <f>S196*H196</f>
        <v>0</v>
      </c>
      <c r="AR196" s="115" t="s">
        <v>128</v>
      </c>
      <c r="AT196" s="115" t="s">
        <v>125</v>
      </c>
      <c r="AU196" s="115" t="s">
        <v>80</v>
      </c>
      <c r="AY196" s="14" t="s">
        <v>111</v>
      </c>
      <c r="BE196" s="116">
        <f>IF(N196="základní",J196,0)</f>
        <v>0</v>
      </c>
      <c r="BF196" s="116">
        <f>IF(N196="snížená",J196,0)</f>
        <v>0</v>
      </c>
      <c r="BG196" s="116">
        <f>IF(N196="zákl. přenesená",J196,0)</f>
        <v>0</v>
      </c>
      <c r="BH196" s="116">
        <f>IF(N196="sníž. přenesená",J196,0)</f>
        <v>0</v>
      </c>
      <c r="BI196" s="116">
        <f>IF(N196="nulová",J196,0)</f>
        <v>0</v>
      </c>
      <c r="BJ196" s="14" t="s">
        <v>78</v>
      </c>
      <c r="BK196" s="116">
        <f>ROUND(I196*H196,2)</f>
        <v>0</v>
      </c>
      <c r="BL196" s="14" t="s">
        <v>120</v>
      </c>
      <c r="BM196" s="115" t="s">
        <v>451</v>
      </c>
    </row>
    <row r="197" spans="1:65" s="1" customFormat="1" ht="31.2">
      <c r="A197" s="117"/>
      <c r="B197" s="107"/>
      <c r="C197" s="324"/>
      <c r="D197" s="325" t="s">
        <v>329</v>
      </c>
      <c r="E197" s="324"/>
      <c r="F197" s="326" t="s">
        <v>452</v>
      </c>
      <c r="G197" s="324"/>
      <c r="H197" s="324"/>
      <c r="I197" s="214"/>
      <c r="J197" s="213"/>
      <c r="K197" s="213"/>
      <c r="L197" s="29"/>
      <c r="M197" s="118"/>
      <c r="T197" s="49"/>
      <c r="AT197" s="14" t="s">
        <v>329</v>
      </c>
      <c r="AU197" s="14" t="s">
        <v>80</v>
      </c>
    </row>
    <row r="198" spans="1:65" s="1" customFormat="1" ht="16.5" customHeight="1">
      <c r="A198" s="117"/>
      <c r="B198" s="107"/>
      <c r="C198" s="317" t="s">
        <v>453</v>
      </c>
      <c r="D198" s="317" t="s">
        <v>125</v>
      </c>
      <c r="E198" s="318" t="s">
        <v>454</v>
      </c>
      <c r="F198" s="319" t="s">
        <v>455</v>
      </c>
      <c r="G198" s="320" t="s">
        <v>198</v>
      </c>
      <c r="H198" s="321">
        <v>3</v>
      </c>
      <c r="I198" s="120"/>
      <c r="J198" s="121">
        <f>ROUND(I198*H198,2)</f>
        <v>0</v>
      </c>
      <c r="K198" s="119" t="s">
        <v>3</v>
      </c>
      <c r="L198" s="122"/>
      <c r="M198" s="123" t="s">
        <v>3</v>
      </c>
      <c r="N198" s="124" t="s">
        <v>44</v>
      </c>
      <c r="P198" s="113">
        <f>O198*H198</f>
        <v>0</v>
      </c>
      <c r="Q198" s="113">
        <v>0</v>
      </c>
      <c r="R198" s="113">
        <f>Q198*H198</f>
        <v>0</v>
      </c>
      <c r="S198" s="113">
        <v>0</v>
      </c>
      <c r="T198" s="114">
        <f>S198*H198</f>
        <v>0</v>
      </c>
      <c r="AR198" s="115" t="s">
        <v>128</v>
      </c>
      <c r="AT198" s="115" t="s">
        <v>125</v>
      </c>
      <c r="AU198" s="115" t="s">
        <v>80</v>
      </c>
      <c r="AY198" s="14" t="s">
        <v>111</v>
      </c>
      <c r="BE198" s="116">
        <f>IF(N198="základní",J198,0)</f>
        <v>0</v>
      </c>
      <c r="BF198" s="116">
        <f>IF(N198="snížená",J198,0)</f>
        <v>0</v>
      </c>
      <c r="BG198" s="116">
        <f>IF(N198="zákl. přenesená",J198,0)</f>
        <v>0</v>
      </c>
      <c r="BH198" s="116">
        <f>IF(N198="sníž. přenesená",J198,0)</f>
        <v>0</v>
      </c>
      <c r="BI198" s="116">
        <f>IF(N198="nulová",J198,0)</f>
        <v>0</v>
      </c>
      <c r="BJ198" s="14" t="s">
        <v>78</v>
      </c>
      <c r="BK198" s="116">
        <f>ROUND(I198*H198,2)</f>
        <v>0</v>
      </c>
      <c r="BL198" s="14" t="s">
        <v>120</v>
      </c>
      <c r="BM198" s="115" t="s">
        <v>456</v>
      </c>
    </row>
    <row r="199" spans="1:65" s="1" customFormat="1" ht="16.5" customHeight="1">
      <c r="A199" s="117"/>
      <c r="B199" s="107"/>
      <c r="C199" s="309" t="s">
        <v>457</v>
      </c>
      <c r="D199" s="309" t="s">
        <v>115</v>
      </c>
      <c r="E199" s="310" t="s">
        <v>458</v>
      </c>
      <c r="F199" s="311" t="s">
        <v>459</v>
      </c>
      <c r="G199" s="312" t="s">
        <v>177</v>
      </c>
      <c r="H199" s="313">
        <v>1</v>
      </c>
      <c r="I199" s="109"/>
      <c r="J199" s="110">
        <f>ROUND(I199*H199,2)</f>
        <v>0</v>
      </c>
      <c r="K199" s="108" t="s">
        <v>119</v>
      </c>
      <c r="L199" s="29"/>
      <c r="M199" s="111" t="s">
        <v>3</v>
      </c>
      <c r="N199" s="112" t="s">
        <v>44</v>
      </c>
      <c r="P199" s="113">
        <f>O199*H199</f>
        <v>0</v>
      </c>
      <c r="Q199" s="113">
        <v>0</v>
      </c>
      <c r="R199" s="113">
        <f>Q199*H199</f>
        <v>0</v>
      </c>
      <c r="S199" s="113">
        <v>0</v>
      </c>
      <c r="T199" s="114">
        <f>S199*H199</f>
        <v>0</v>
      </c>
      <c r="AR199" s="115" t="s">
        <v>120</v>
      </c>
      <c r="AT199" s="115" t="s">
        <v>115</v>
      </c>
      <c r="AU199" s="115" t="s">
        <v>80</v>
      </c>
      <c r="AY199" s="14" t="s">
        <v>111</v>
      </c>
      <c r="BE199" s="116">
        <f>IF(N199="základní",J199,0)</f>
        <v>0</v>
      </c>
      <c r="BF199" s="116">
        <f>IF(N199="snížená",J199,0)</f>
        <v>0</v>
      </c>
      <c r="BG199" s="116">
        <f>IF(N199="zákl. přenesená",J199,0)</f>
        <v>0</v>
      </c>
      <c r="BH199" s="116">
        <f>IF(N199="sníž. přenesená",J199,0)</f>
        <v>0</v>
      </c>
      <c r="BI199" s="116">
        <f>IF(N199="nulová",J199,0)</f>
        <v>0</v>
      </c>
      <c r="BJ199" s="14" t="s">
        <v>78</v>
      </c>
      <c r="BK199" s="116">
        <f>ROUND(I199*H199,2)</f>
        <v>0</v>
      </c>
      <c r="BL199" s="14" t="s">
        <v>120</v>
      </c>
      <c r="BM199" s="115" t="s">
        <v>460</v>
      </c>
    </row>
    <row r="200" spans="1:65" s="1" customFormat="1">
      <c r="A200" s="117"/>
      <c r="B200" s="107"/>
      <c r="C200" s="314"/>
      <c r="D200" s="315" t="s">
        <v>122</v>
      </c>
      <c r="E200" s="314"/>
      <c r="F200" s="316" t="s">
        <v>461</v>
      </c>
      <c r="G200" s="314"/>
      <c r="H200" s="314"/>
      <c r="I200" s="117"/>
      <c r="L200" s="29"/>
      <c r="M200" s="118"/>
      <c r="T200" s="49"/>
      <c r="AT200" s="14" t="s">
        <v>122</v>
      </c>
      <c r="AU200" s="14" t="s">
        <v>80</v>
      </c>
    </row>
    <row r="201" spans="1:65" s="1" customFormat="1" ht="16.5" customHeight="1">
      <c r="A201" s="117"/>
      <c r="B201" s="107"/>
      <c r="C201" s="317" t="s">
        <v>462</v>
      </c>
      <c r="D201" s="317" t="s">
        <v>125</v>
      </c>
      <c r="E201" s="318" t="s">
        <v>463</v>
      </c>
      <c r="F201" s="319" t="s">
        <v>464</v>
      </c>
      <c r="G201" s="320" t="s">
        <v>177</v>
      </c>
      <c r="H201" s="321">
        <v>1</v>
      </c>
      <c r="I201" s="120"/>
      <c r="J201" s="121">
        <f>ROUND(I201*H201,2)</f>
        <v>0</v>
      </c>
      <c r="K201" s="119" t="s">
        <v>119</v>
      </c>
      <c r="L201" s="122"/>
      <c r="M201" s="123" t="s">
        <v>3</v>
      </c>
      <c r="N201" s="124" t="s">
        <v>44</v>
      </c>
      <c r="P201" s="113">
        <f>O201*H201</f>
        <v>0</v>
      </c>
      <c r="Q201" s="113">
        <v>2E-3</v>
      </c>
      <c r="R201" s="113">
        <f>Q201*H201</f>
        <v>2E-3</v>
      </c>
      <c r="S201" s="113">
        <v>0</v>
      </c>
      <c r="T201" s="114">
        <f>S201*H201</f>
        <v>0</v>
      </c>
      <c r="AR201" s="115" t="s">
        <v>128</v>
      </c>
      <c r="AT201" s="115" t="s">
        <v>125</v>
      </c>
      <c r="AU201" s="115" t="s">
        <v>80</v>
      </c>
      <c r="AY201" s="14" t="s">
        <v>111</v>
      </c>
      <c r="BE201" s="116">
        <f>IF(N201="základní",J201,0)</f>
        <v>0</v>
      </c>
      <c r="BF201" s="116">
        <f>IF(N201="snížená",J201,0)</f>
        <v>0</v>
      </c>
      <c r="BG201" s="116">
        <f>IF(N201="zákl. přenesená",J201,0)</f>
        <v>0</v>
      </c>
      <c r="BH201" s="116">
        <f>IF(N201="sníž. přenesená",J201,0)</f>
        <v>0</v>
      </c>
      <c r="BI201" s="116">
        <f>IF(N201="nulová",J201,0)</f>
        <v>0</v>
      </c>
      <c r="BJ201" s="14" t="s">
        <v>78</v>
      </c>
      <c r="BK201" s="116">
        <f>ROUND(I201*H201,2)</f>
        <v>0</v>
      </c>
      <c r="BL201" s="14" t="s">
        <v>120</v>
      </c>
      <c r="BM201" s="115" t="s">
        <v>465</v>
      </c>
    </row>
    <row r="202" spans="1:65" s="1" customFormat="1" ht="16.5" customHeight="1">
      <c r="A202" s="117"/>
      <c r="B202" s="107"/>
      <c r="C202" s="309" t="s">
        <v>466</v>
      </c>
      <c r="D202" s="309" t="s">
        <v>115</v>
      </c>
      <c r="E202" s="310" t="s">
        <v>467</v>
      </c>
      <c r="F202" s="311" t="s">
        <v>468</v>
      </c>
      <c r="G202" s="312" t="s">
        <v>177</v>
      </c>
      <c r="H202" s="313">
        <v>3</v>
      </c>
      <c r="I202" s="109"/>
      <c r="J202" s="110">
        <f>ROUND(I202*H202,2)</f>
        <v>0</v>
      </c>
      <c r="K202" s="108" t="s">
        <v>119</v>
      </c>
      <c r="L202" s="29"/>
      <c r="M202" s="111" t="s">
        <v>3</v>
      </c>
      <c r="N202" s="112" t="s">
        <v>44</v>
      </c>
      <c r="P202" s="113">
        <f>O202*H202</f>
        <v>0</v>
      </c>
      <c r="Q202" s="113">
        <v>0</v>
      </c>
      <c r="R202" s="113">
        <f>Q202*H202</f>
        <v>0</v>
      </c>
      <c r="S202" s="113">
        <v>0</v>
      </c>
      <c r="T202" s="114">
        <f>S202*H202</f>
        <v>0</v>
      </c>
      <c r="AR202" s="115" t="s">
        <v>120</v>
      </c>
      <c r="AT202" s="115" t="s">
        <v>115</v>
      </c>
      <c r="AU202" s="115" t="s">
        <v>80</v>
      </c>
      <c r="AY202" s="14" t="s">
        <v>111</v>
      </c>
      <c r="BE202" s="116">
        <f>IF(N202="základní",J202,0)</f>
        <v>0</v>
      </c>
      <c r="BF202" s="116">
        <f>IF(N202="snížená",J202,0)</f>
        <v>0</v>
      </c>
      <c r="BG202" s="116">
        <f>IF(N202="zákl. přenesená",J202,0)</f>
        <v>0</v>
      </c>
      <c r="BH202" s="116">
        <f>IF(N202="sníž. přenesená",J202,0)</f>
        <v>0</v>
      </c>
      <c r="BI202" s="116">
        <f>IF(N202="nulová",J202,0)</f>
        <v>0</v>
      </c>
      <c r="BJ202" s="14" t="s">
        <v>78</v>
      </c>
      <c r="BK202" s="116">
        <f>ROUND(I202*H202,2)</f>
        <v>0</v>
      </c>
      <c r="BL202" s="14" t="s">
        <v>120</v>
      </c>
      <c r="BM202" s="115" t="s">
        <v>469</v>
      </c>
    </row>
    <row r="203" spans="1:65" s="1" customFormat="1">
      <c r="A203" s="117"/>
      <c r="B203" s="107"/>
      <c r="C203" s="314"/>
      <c r="D203" s="315" t="s">
        <v>122</v>
      </c>
      <c r="E203" s="314"/>
      <c r="F203" s="316" t="s">
        <v>470</v>
      </c>
      <c r="G203" s="314"/>
      <c r="H203" s="314"/>
      <c r="I203" s="117"/>
      <c r="L203" s="29"/>
      <c r="M203" s="118"/>
      <c r="T203" s="49"/>
      <c r="AT203" s="14" t="s">
        <v>122</v>
      </c>
      <c r="AU203" s="14" t="s">
        <v>80</v>
      </c>
    </row>
    <row r="204" spans="1:65" s="1" customFormat="1" ht="16.5" customHeight="1">
      <c r="A204" s="117"/>
      <c r="B204" s="107"/>
      <c r="C204" s="317" t="s">
        <v>471</v>
      </c>
      <c r="D204" s="317" t="s">
        <v>125</v>
      </c>
      <c r="E204" s="318" t="s">
        <v>472</v>
      </c>
      <c r="F204" s="319" t="s">
        <v>473</v>
      </c>
      <c r="G204" s="320" t="s">
        <v>177</v>
      </c>
      <c r="H204" s="321">
        <v>2</v>
      </c>
      <c r="I204" s="120"/>
      <c r="J204" s="121">
        <f>ROUND(I204*H204,2)</f>
        <v>0</v>
      </c>
      <c r="K204" s="119" t="s">
        <v>119</v>
      </c>
      <c r="L204" s="122"/>
      <c r="M204" s="123" t="s">
        <v>3</v>
      </c>
      <c r="N204" s="124" t="s">
        <v>44</v>
      </c>
      <c r="P204" s="113">
        <f>O204*H204</f>
        <v>0</v>
      </c>
      <c r="Q204" s="113">
        <v>2E-3</v>
      </c>
      <c r="R204" s="113">
        <f>Q204*H204</f>
        <v>4.0000000000000001E-3</v>
      </c>
      <c r="S204" s="113">
        <v>0</v>
      </c>
      <c r="T204" s="114">
        <f>S204*H204</f>
        <v>0</v>
      </c>
      <c r="AR204" s="115" t="s">
        <v>128</v>
      </c>
      <c r="AT204" s="115" t="s">
        <v>125</v>
      </c>
      <c r="AU204" s="115" t="s">
        <v>80</v>
      </c>
      <c r="AY204" s="14" t="s">
        <v>111</v>
      </c>
      <c r="BE204" s="116">
        <f>IF(N204="základní",J204,0)</f>
        <v>0</v>
      </c>
      <c r="BF204" s="116">
        <f>IF(N204="snížená",J204,0)</f>
        <v>0</v>
      </c>
      <c r="BG204" s="116">
        <f>IF(N204="zákl. přenesená",J204,0)</f>
        <v>0</v>
      </c>
      <c r="BH204" s="116">
        <f>IF(N204="sníž. přenesená",J204,0)</f>
        <v>0</v>
      </c>
      <c r="BI204" s="116">
        <f>IF(N204="nulová",J204,0)</f>
        <v>0</v>
      </c>
      <c r="BJ204" s="14" t="s">
        <v>78</v>
      </c>
      <c r="BK204" s="116">
        <f>ROUND(I204*H204,2)</f>
        <v>0</v>
      </c>
      <c r="BL204" s="14" t="s">
        <v>120</v>
      </c>
      <c r="BM204" s="115" t="s">
        <v>474</v>
      </c>
    </row>
    <row r="205" spans="1:65" s="1" customFormat="1" ht="21.75" customHeight="1">
      <c r="A205" s="117"/>
      <c r="B205" s="107"/>
      <c r="C205" s="317" t="s">
        <v>475</v>
      </c>
      <c r="D205" s="317" t="s">
        <v>125</v>
      </c>
      <c r="E205" s="318" t="s">
        <v>476</v>
      </c>
      <c r="F205" s="319" t="s">
        <v>477</v>
      </c>
      <c r="G205" s="320" t="s">
        <v>177</v>
      </c>
      <c r="H205" s="321">
        <v>1</v>
      </c>
      <c r="I205" s="120"/>
      <c r="J205" s="121">
        <f>ROUND(I205*H205,2)</f>
        <v>0</v>
      </c>
      <c r="K205" s="119" t="s">
        <v>3</v>
      </c>
      <c r="L205" s="122"/>
      <c r="M205" s="123" t="s">
        <v>3</v>
      </c>
      <c r="N205" s="124" t="s">
        <v>44</v>
      </c>
      <c r="P205" s="113">
        <f>O205*H205</f>
        <v>0</v>
      </c>
      <c r="Q205" s="113">
        <v>0</v>
      </c>
      <c r="R205" s="113">
        <f>Q205*H205</f>
        <v>0</v>
      </c>
      <c r="S205" s="113">
        <v>0</v>
      </c>
      <c r="T205" s="114">
        <f>S205*H205</f>
        <v>0</v>
      </c>
      <c r="AR205" s="115" t="s">
        <v>128</v>
      </c>
      <c r="AT205" s="115" t="s">
        <v>125</v>
      </c>
      <c r="AU205" s="115" t="s">
        <v>80</v>
      </c>
      <c r="AY205" s="14" t="s">
        <v>111</v>
      </c>
      <c r="BE205" s="116">
        <f>IF(N205="základní",J205,0)</f>
        <v>0</v>
      </c>
      <c r="BF205" s="116">
        <f>IF(N205="snížená",J205,0)</f>
        <v>0</v>
      </c>
      <c r="BG205" s="116">
        <f>IF(N205="zákl. přenesená",J205,0)</f>
        <v>0</v>
      </c>
      <c r="BH205" s="116">
        <f>IF(N205="sníž. přenesená",J205,0)</f>
        <v>0</v>
      </c>
      <c r="BI205" s="116">
        <f>IF(N205="nulová",J205,0)</f>
        <v>0</v>
      </c>
      <c r="BJ205" s="14" t="s">
        <v>78</v>
      </c>
      <c r="BK205" s="116">
        <f>ROUND(I205*H205,2)</f>
        <v>0</v>
      </c>
      <c r="BL205" s="14" t="s">
        <v>120</v>
      </c>
      <c r="BM205" s="115" t="s">
        <v>478</v>
      </c>
    </row>
    <row r="206" spans="1:65" s="1" customFormat="1" ht="21.75" customHeight="1">
      <c r="A206" s="117"/>
      <c r="B206" s="107"/>
      <c r="C206" s="309" t="s">
        <v>479</v>
      </c>
      <c r="D206" s="309" t="s">
        <v>115</v>
      </c>
      <c r="E206" s="310" t="s">
        <v>480</v>
      </c>
      <c r="F206" s="311" t="s">
        <v>481</v>
      </c>
      <c r="G206" s="312" t="s">
        <v>177</v>
      </c>
      <c r="H206" s="313">
        <v>5</v>
      </c>
      <c r="I206" s="109"/>
      <c r="J206" s="110">
        <f>ROUND(I206*H206,2)</f>
        <v>0</v>
      </c>
      <c r="K206" s="108" t="s">
        <v>119</v>
      </c>
      <c r="L206" s="29"/>
      <c r="M206" s="111" t="s">
        <v>3</v>
      </c>
      <c r="N206" s="112" t="s">
        <v>44</v>
      </c>
      <c r="P206" s="113">
        <f>O206*H206</f>
        <v>0</v>
      </c>
      <c r="Q206" s="113">
        <v>0</v>
      </c>
      <c r="R206" s="113">
        <f>Q206*H206</f>
        <v>0</v>
      </c>
      <c r="S206" s="113">
        <v>0</v>
      </c>
      <c r="T206" s="114">
        <f>S206*H206</f>
        <v>0</v>
      </c>
      <c r="AR206" s="115" t="s">
        <v>120</v>
      </c>
      <c r="AT206" s="115" t="s">
        <v>115</v>
      </c>
      <c r="AU206" s="115" t="s">
        <v>80</v>
      </c>
      <c r="AY206" s="14" t="s">
        <v>111</v>
      </c>
      <c r="BE206" s="116">
        <f>IF(N206="základní",J206,0)</f>
        <v>0</v>
      </c>
      <c r="BF206" s="116">
        <f>IF(N206="snížená",J206,0)</f>
        <v>0</v>
      </c>
      <c r="BG206" s="116">
        <f>IF(N206="zákl. přenesená",J206,0)</f>
        <v>0</v>
      </c>
      <c r="BH206" s="116">
        <f>IF(N206="sníž. přenesená",J206,0)</f>
        <v>0</v>
      </c>
      <c r="BI206" s="116">
        <f>IF(N206="nulová",J206,0)</f>
        <v>0</v>
      </c>
      <c r="BJ206" s="14" t="s">
        <v>78</v>
      </c>
      <c r="BK206" s="116">
        <f>ROUND(I206*H206,2)</f>
        <v>0</v>
      </c>
      <c r="BL206" s="14" t="s">
        <v>120</v>
      </c>
      <c r="BM206" s="115" t="s">
        <v>482</v>
      </c>
    </row>
    <row r="207" spans="1:65" s="1" customFormat="1">
      <c r="A207" s="117"/>
      <c r="B207" s="107"/>
      <c r="C207" s="314"/>
      <c r="D207" s="315" t="s">
        <v>122</v>
      </c>
      <c r="E207" s="314"/>
      <c r="F207" s="316" t="s">
        <v>483</v>
      </c>
      <c r="G207" s="314"/>
      <c r="H207" s="314"/>
      <c r="I207" s="117"/>
      <c r="L207" s="29"/>
      <c r="M207" s="118"/>
      <c r="T207" s="49"/>
      <c r="AT207" s="14" t="s">
        <v>122</v>
      </c>
      <c r="AU207" s="14" t="s">
        <v>80</v>
      </c>
    </row>
    <row r="208" spans="1:65" s="1" customFormat="1" ht="16.5" customHeight="1">
      <c r="A208" s="117"/>
      <c r="B208" s="107"/>
      <c r="C208" s="317" t="s">
        <v>484</v>
      </c>
      <c r="D208" s="317" t="s">
        <v>125</v>
      </c>
      <c r="E208" s="318" t="s">
        <v>485</v>
      </c>
      <c r="F208" s="319" t="s">
        <v>486</v>
      </c>
      <c r="G208" s="320" t="s">
        <v>177</v>
      </c>
      <c r="H208" s="321">
        <v>5</v>
      </c>
      <c r="I208" s="120"/>
      <c r="J208" s="121">
        <f>ROUND(I208*H208,2)</f>
        <v>0</v>
      </c>
      <c r="K208" s="119" t="s">
        <v>119</v>
      </c>
      <c r="L208" s="122"/>
      <c r="M208" s="123" t="s">
        <v>3</v>
      </c>
      <c r="N208" s="124" t="s">
        <v>44</v>
      </c>
      <c r="P208" s="113">
        <f>O208*H208</f>
        <v>0</v>
      </c>
      <c r="Q208" s="113">
        <v>1E-4</v>
      </c>
      <c r="R208" s="113">
        <f>Q208*H208</f>
        <v>5.0000000000000001E-4</v>
      </c>
      <c r="S208" s="113">
        <v>0</v>
      </c>
      <c r="T208" s="114">
        <f>S208*H208</f>
        <v>0</v>
      </c>
      <c r="AR208" s="115" t="s">
        <v>128</v>
      </c>
      <c r="AT208" s="115" t="s">
        <v>125</v>
      </c>
      <c r="AU208" s="115" t="s">
        <v>80</v>
      </c>
      <c r="AY208" s="14" t="s">
        <v>111</v>
      </c>
      <c r="BE208" s="116">
        <f>IF(N208="základní",J208,0)</f>
        <v>0</v>
      </c>
      <c r="BF208" s="116">
        <f>IF(N208="snížená",J208,0)</f>
        <v>0</v>
      </c>
      <c r="BG208" s="116">
        <f>IF(N208="zákl. přenesená",J208,0)</f>
        <v>0</v>
      </c>
      <c r="BH208" s="116">
        <f>IF(N208="sníž. přenesená",J208,0)</f>
        <v>0</v>
      </c>
      <c r="BI208" s="116">
        <f>IF(N208="nulová",J208,0)</f>
        <v>0</v>
      </c>
      <c r="BJ208" s="14" t="s">
        <v>78</v>
      </c>
      <c r="BK208" s="116">
        <f>ROUND(I208*H208,2)</f>
        <v>0</v>
      </c>
      <c r="BL208" s="14" t="s">
        <v>120</v>
      </c>
      <c r="BM208" s="115" t="s">
        <v>487</v>
      </c>
    </row>
    <row r="209" spans="1:65" s="1" customFormat="1" ht="16.5" customHeight="1">
      <c r="A209" s="117"/>
      <c r="B209" s="107"/>
      <c r="C209" s="309" t="s">
        <v>488</v>
      </c>
      <c r="D209" s="309" t="s">
        <v>115</v>
      </c>
      <c r="E209" s="310" t="s">
        <v>489</v>
      </c>
      <c r="F209" s="311" t="s">
        <v>490</v>
      </c>
      <c r="G209" s="312" t="s">
        <v>177</v>
      </c>
      <c r="H209" s="313">
        <v>7</v>
      </c>
      <c r="I209" s="109"/>
      <c r="J209" s="110">
        <f>ROUND(I209*H209,2)</f>
        <v>0</v>
      </c>
      <c r="K209" s="108" t="s">
        <v>119</v>
      </c>
      <c r="L209" s="29"/>
      <c r="M209" s="111" t="s">
        <v>3</v>
      </c>
      <c r="N209" s="112" t="s">
        <v>44</v>
      </c>
      <c r="P209" s="113">
        <f>O209*H209</f>
        <v>0</v>
      </c>
      <c r="Q209" s="113">
        <v>0</v>
      </c>
      <c r="R209" s="113">
        <f>Q209*H209</f>
        <v>0</v>
      </c>
      <c r="S209" s="113">
        <v>0</v>
      </c>
      <c r="T209" s="114">
        <f>S209*H209</f>
        <v>0</v>
      </c>
      <c r="AR209" s="115" t="s">
        <v>120</v>
      </c>
      <c r="AT209" s="115" t="s">
        <v>115</v>
      </c>
      <c r="AU209" s="115" t="s">
        <v>80</v>
      </c>
      <c r="AY209" s="14" t="s">
        <v>111</v>
      </c>
      <c r="BE209" s="116">
        <f>IF(N209="základní",J209,0)</f>
        <v>0</v>
      </c>
      <c r="BF209" s="116">
        <f>IF(N209="snížená",J209,0)</f>
        <v>0</v>
      </c>
      <c r="BG209" s="116">
        <f>IF(N209="zákl. přenesená",J209,0)</f>
        <v>0</v>
      </c>
      <c r="BH209" s="116">
        <f>IF(N209="sníž. přenesená",J209,0)</f>
        <v>0</v>
      </c>
      <c r="BI209" s="116">
        <f>IF(N209="nulová",J209,0)</f>
        <v>0</v>
      </c>
      <c r="BJ209" s="14" t="s">
        <v>78</v>
      </c>
      <c r="BK209" s="116">
        <f>ROUND(I209*H209,2)</f>
        <v>0</v>
      </c>
      <c r="BL209" s="14" t="s">
        <v>120</v>
      </c>
      <c r="BM209" s="115" t="s">
        <v>491</v>
      </c>
    </row>
    <row r="210" spans="1:65" s="1" customFormat="1">
      <c r="A210" s="117"/>
      <c r="B210" s="107"/>
      <c r="C210" s="314"/>
      <c r="D210" s="315" t="s">
        <v>122</v>
      </c>
      <c r="E210" s="314"/>
      <c r="F210" s="316" t="s">
        <v>492</v>
      </c>
      <c r="G210" s="314"/>
      <c r="H210" s="314"/>
      <c r="I210" s="117"/>
      <c r="L210" s="29"/>
      <c r="M210" s="118"/>
      <c r="T210" s="49"/>
      <c r="AT210" s="14" t="s">
        <v>122</v>
      </c>
      <c r="AU210" s="14" t="s">
        <v>80</v>
      </c>
    </row>
    <row r="211" spans="1:65" s="1" customFormat="1" ht="16.5" customHeight="1">
      <c r="A211" s="117"/>
      <c r="B211" s="107"/>
      <c r="C211" s="317" t="s">
        <v>493</v>
      </c>
      <c r="D211" s="317" t="s">
        <v>125</v>
      </c>
      <c r="E211" s="318" t="s">
        <v>494</v>
      </c>
      <c r="F211" s="319" t="s">
        <v>495</v>
      </c>
      <c r="G211" s="320" t="s">
        <v>177</v>
      </c>
      <c r="H211" s="321">
        <v>7</v>
      </c>
      <c r="I211" s="120"/>
      <c r="J211" s="121">
        <f>ROUND(I211*H211,2)</f>
        <v>0</v>
      </c>
      <c r="K211" s="119" t="s">
        <v>119</v>
      </c>
      <c r="L211" s="122"/>
      <c r="M211" s="123" t="s">
        <v>3</v>
      </c>
      <c r="N211" s="124" t="s">
        <v>44</v>
      </c>
      <c r="P211" s="113">
        <f>O211*H211</f>
        <v>0</v>
      </c>
      <c r="Q211" s="113">
        <v>1E-4</v>
      </c>
      <c r="R211" s="113">
        <f>Q211*H211</f>
        <v>6.9999999999999999E-4</v>
      </c>
      <c r="S211" s="113">
        <v>0</v>
      </c>
      <c r="T211" s="114">
        <f>S211*H211</f>
        <v>0</v>
      </c>
      <c r="AR211" s="115" t="s">
        <v>128</v>
      </c>
      <c r="AT211" s="115" t="s">
        <v>125</v>
      </c>
      <c r="AU211" s="115" t="s">
        <v>80</v>
      </c>
      <c r="AY211" s="14" t="s">
        <v>111</v>
      </c>
      <c r="BE211" s="116">
        <f>IF(N211="základní",J211,0)</f>
        <v>0</v>
      </c>
      <c r="BF211" s="116">
        <f>IF(N211="snížená",J211,0)</f>
        <v>0</v>
      </c>
      <c r="BG211" s="116">
        <f>IF(N211="zákl. přenesená",J211,0)</f>
        <v>0</v>
      </c>
      <c r="BH211" s="116">
        <f>IF(N211="sníž. přenesená",J211,0)</f>
        <v>0</v>
      </c>
      <c r="BI211" s="116">
        <f>IF(N211="nulová",J211,0)</f>
        <v>0</v>
      </c>
      <c r="BJ211" s="14" t="s">
        <v>78</v>
      </c>
      <c r="BK211" s="116">
        <f>ROUND(I211*H211,2)</f>
        <v>0</v>
      </c>
      <c r="BL211" s="14" t="s">
        <v>120</v>
      </c>
      <c r="BM211" s="115" t="s">
        <v>496</v>
      </c>
    </row>
    <row r="212" spans="1:65" s="1" customFormat="1" ht="21.75" customHeight="1">
      <c r="A212" s="117"/>
      <c r="B212" s="107"/>
      <c r="C212" s="309" t="s">
        <v>497</v>
      </c>
      <c r="D212" s="309" t="s">
        <v>115</v>
      </c>
      <c r="E212" s="310" t="s">
        <v>498</v>
      </c>
      <c r="F212" s="311" t="s">
        <v>499</v>
      </c>
      <c r="G212" s="312" t="s">
        <v>177</v>
      </c>
      <c r="H212" s="313">
        <v>3</v>
      </c>
      <c r="I212" s="109"/>
      <c r="J212" s="110">
        <f>ROUND(I212*H212,2)</f>
        <v>0</v>
      </c>
      <c r="K212" s="108" t="s">
        <v>119</v>
      </c>
      <c r="L212" s="29"/>
      <c r="M212" s="111" t="s">
        <v>3</v>
      </c>
      <c r="N212" s="112" t="s">
        <v>44</v>
      </c>
      <c r="P212" s="113">
        <f>O212*H212</f>
        <v>0</v>
      </c>
      <c r="Q212" s="113">
        <v>0</v>
      </c>
      <c r="R212" s="113">
        <f>Q212*H212</f>
        <v>0</v>
      </c>
      <c r="S212" s="113">
        <v>0</v>
      </c>
      <c r="T212" s="114">
        <f>S212*H212</f>
        <v>0</v>
      </c>
      <c r="AR212" s="115" t="s">
        <v>120</v>
      </c>
      <c r="AT212" s="115" t="s">
        <v>115</v>
      </c>
      <c r="AU212" s="115" t="s">
        <v>80</v>
      </c>
      <c r="AY212" s="14" t="s">
        <v>111</v>
      </c>
      <c r="BE212" s="116">
        <f>IF(N212="základní",J212,0)</f>
        <v>0</v>
      </c>
      <c r="BF212" s="116">
        <f>IF(N212="snížená",J212,0)</f>
        <v>0</v>
      </c>
      <c r="BG212" s="116">
        <f>IF(N212="zákl. přenesená",J212,0)</f>
        <v>0</v>
      </c>
      <c r="BH212" s="116">
        <f>IF(N212="sníž. přenesená",J212,0)</f>
        <v>0</v>
      </c>
      <c r="BI212" s="116">
        <f>IF(N212="nulová",J212,0)</f>
        <v>0</v>
      </c>
      <c r="BJ212" s="14" t="s">
        <v>78</v>
      </c>
      <c r="BK212" s="116">
        <f>ROUND(I212*H212,2)</f>
        <v>0</v>
      </c>
      <c r="BL212" s="14" t="s">
        <v>120</v>
      </c>
      <c r="BM212" s="115" t="s">
        <v>500</v>
      </c>
    </row>
    <row r="213" spans="1:65" s="1" customFormat="1">
      <c r="A213" s="117"/>
      <c r="B213" s="107"/>
      <c r="C213" s="314"/>
      <c r="D213" s="315" t="s">
        <v>122</v>
      </c>
      <c r="E213" s="314"/>
      <c r="F213" s="316" t="s">
        <v>501</v>
      </c>
      <c r="G213" s="314"/>
      <c r="H213" s="314"/>
      <c r="I213" s="117"/>
      <c r="L213" s="29"/>
      <c r="M213" s="118"/>
      <c r="T213" s="49"/>
      <c r="AT213" s="14" t="s">
        <v>122</v>
      </c>
      <c r="AU213" s="14" t="s">
        <v>80</v>
      </c>
    </row>
    <row r="214" spans="1:65" s="1" customFormat="1" ht="16.5" customHeight="1">
      <c r="A214" s="117"/>
      <c r="B214" s="107"/>
      <c r="C214" s="309" t="s">
        <v>502</v>
      </c>
      <c r="D214" s="309" t="s">
        <v>115</v>
      </c>
      <c r="E214" s="310" t="s">
        <v>503</v>
      </c>
      <c r="F214" s="311" t="s">
        <v>504</v>
      </c>
      <c r="G214" s="312" t="s">
        <v>177</v>
      </c>
      <c r="H214" s="313">
        <v>3</v>
      </c>
      <c r="I214" s="109"/>
      <c r="J214" s="110">
        <f>ROUND(I214*H214,2)</f>
        <v>0</v>
      </c>
      <c r="K214" s="108" t="s">
        <v>119</v>
      </c>
      <c r="L214" s="29"/>
      <c r="M214" s="111" t="s">
        <v>3</v>
      </c>
      <c r="N214" s="112" t="s">
        <v>44</v>
      </c>
      <c r="P214" s="113">
        <f>O214*H214</f>
        <v>0</v>
      </c>
      <c r="Q214" s="113">
        <v>0</v>
      </c>
      <c r="R214" s="113">
        <f>Q214*H214</f>
        <v>0</v>
      </c>
      <c r="S214" s="113">
        <v>0</v>
      </c>
      <c r="T214" s="114">
        <f>S214*H214</f>
        <v>0</v>
      </c>
      <c r="AR214" s="115" t="s">
        <v>120</v>
      </c>
      <c r="AT214" s="115" t="s">
        <v>115</v>
      </c>
      <c r="AU214" s="115" t="s">
        <v>80</v>
      </c>
      <c r="AY214" s="14" t="s">
        <v>111</v>
      </c>
      <c r="BE214" s="116">
        <f>IF(N214="základní",J214,0)</f>
        <v>0</v>
      </c>
      <c r="BF214" s="116">
        <f>IF(N214="snížená",J214,0)</f>
        <v>0</v>
      </c>
      <c r="BG214" s="116">
        <f>IF(N214="zákl. přenesená",J214,0)</f>
        <v>0</v>
      </c>
      <c r="BH214" s="116">
        <f>IF(N214="sníž. přenesená",J214,0)</f>
        <v>0</v>
      </c>
      <c r="BI214" s="116">
        <f>IF(N214="nulová",J214,0)</f>
        <v>0</v>
      </c>
      <c r="BJ214" s="14" t="s">
        <v>78</v>
      </c>
      <c r="BK214" s="116">
        <f>ROUND(I214*H214,2)</f>
        <v>0</v>
      </c>
      <c r="BL214" s="14" t="s">
        <v>120</v>
      </c>
      <c r="BM214" s="115" t="s">
        <v>505</v>
      </c>
    </row>
    <row r="215" spans="1:65" s="1" customFormat="1">
      <c r="A215" s="117"/>
      <c r="B215" s="107"/>
      <c r="C215" s="314"/>
      <c r="D215" s="315" t="s">
        <v>122</v>
      </c>
      <c r="E215" s="314"/>
      <c r="F215" s="316" t="s">
        <v>506</v>
      </c>
      <c r="G215" s="314"/>
      <c r="H215" s="314"/>
      <c r="I215" s="117"/>
      <c r="L215" s="29"/>
      <c r="M215" s="118"/>
      <c r="T215" s="49"/>
      <c r="AT215" s="14" t="s">
        <v>122</v>
      </c>
      <c r="AU215" s="14" t="s">
        <v>80</v>
      </c>
    </row>
    <row r="216" spans="1:65" s="1" customFormat="1" ht="16.5" customHeight="1">
      <c r="A216" s="117"/>
      <c r="B216" s="107"/>
      <c r="C216" s="317" t="s">
        <v>507</v>
      </c>
      <c r="D216" s="317" t="s">
        <v>125</v>
      </c>
      <c r="E216" s="318" t="s">
        <v>508</v>
      </c>
      <c r="F216" s="319" t="s">
        <v>509</v>
      </c>
      <c r="G216" s="320" t="s">
        <v>177</v>
      </c>
      <c r="H216" s="321">
        <v>3</v>
      </c>
      <c r="I216" s="120"/>
      <c r="J216" s="121">
        <f>ROUND(I216*H216,2)</f>
        <v>0</v>
      </c>
      <c r="K216" s="119" t="s">
        <v>119</v>
      </c>
      <c r="L216" s="122"/>
      <c r="M216" s="123" t="s">
        <v>3</v>
      </c>
      <c r="N216" s="124" t="s">
        <v>44</v>
      </c>
      <c r="P216" s="113">
        <f>O216*H216</f>
        <v>0</v>
      </c>
      <c r="Q216" s="113">
        <v>2.9999999999999997E-4</v>
      </c>
      <c r="R216" s="113">
        <f>Q216*H216</f>
        <v>8.9999999999999998E-4</v>
      </c>
      <c r="S216" s="113">
        <v>0</v>
      </c>
      <c r="T216" s="114">
        <f>S216*H216</f>
        <v>0</v>
      </c>
      <c r="AR216" s="115" t="s">
        <v>128</v>
      </c>
      <c r="AT216" s="115" t="s">
        <v>125</v>
      </c>
      <c r="AU216" s="115" t="s">
        <v>80</v>
      </c>
      <c r="AY216" s="14" t="s">
        <v>111</v>
      </c>
      <c r="BE216" s="116">
        <f>IF(N216="základní",J216,0)</f>
        <v>0</v>
      </c>
      <c r="BF216" s="116">
        <f>IF(N216="snížená",J216,0)</f>
        <v>0</v>
      </c>
      <c r="BG216" s="116">
        <f>IF(N216="zákl. přenesená",J216,0)</f>
        <v>0</v>
      </c>
      <c r="BH216" s="116">
        <f>IF(N216="sníž. přenesená",J216,0)</f>
        <v>0</v>
      </c>
      <c r="BI216" s="116">
        <f>IF(N216="nulová",J216,0)</f>
        <v>0</v>
      </c>
      <c r="BJ216" s="14" t="s">
        <v>78</v>
      </c>
      <c r="BK216" s="116">
        <f>ROUND(I216*H216,2)</f>
        <v>0</v>
      </c>
      <c r="BL216" s="14" t="s">
        <v>120</v>
      </c>
      <c r="BM216" s="115" t="s">
        <v>510</v>
      </c>
    </row>
    <row r="217" spans="1:65" s="1" customFormat="1" ht="24.15" customHeight="1">
      <c r="A217" s="117"/>
      <c r="B217" s="107"/>
      <c r="C217" s="309" t="s">
        <v>511</v>
      </c>
      <c r="D217" s="309" t="s">
        <v>115</v>
      </c>
      <c r="E217" s="310" t="s">
        <v>512</v>
      </c>
      <c r="F217" s="311" t="s">
        <v>513</v>
      </c>
      <c r="G217" s="312" t="s">
        <v>177</v>
      </c>
      <c r="H217" s="313">
        <v>1</v>
      </c>
      <c r="I217" s="109"/>
      <c r="J217" s="110">
        <f>ROUND(I217*H217,2)</f>
        <v>0</v>
      </c>
      <c r="K217" s="108" t="s">
        <v>119</v>
      </c>
      <c r="L217" s="29"/>
      <c r="M217" s="111" t="s">
        <v>3</v>
      </c>
      <c r="N217" s="112" t="s">
        <v>44</v>
      </c>
      <c r="P217" s="113">
        <f>O217*H217</f>
        <v>0</v>
      </c>
      <c r="Q217" s="113">
        <v>0</v>
      </c>
      <c r="R217" s="113">
        <f>Q217*H217</f>
        <v>0</v>
      </c>
      <c r="S217" s="113">
        <v>0</v>
      </c>
      <c r="T217" s="114">
        <f>S217*H217</f>
        <v>0</v>
      </c>
      <c r="AR217" s="115" t="s">
        <v>120</v>
      </c>
      <c r="AT217" s="115" t="s">
        <v>115</v>
      </c>
      <c r="AU217" s="115" t="s">
        <v>80</v>
      </c>
      <c r="AY217" s="14" t="s">
        <v>111</v>
      </c>
      <c r="BE217" s="116">
        <f>IF(N217="základní",J217,0)</f>
        <v>0</v>
      </c>
      <c r="BF217" s="116">
        <f>IF(N217="snížená",J217,0)</f>
        <v>0</v>
      </c>
      <c r="BG217" s="116">
        <f>IF(N217="zákl. přenesená",J217,0)</f>
        <v>0</v>
      </c>
      <c r="BH217" s="116">
        <f>IF(N217="sníž. přenesená",J217,0)</f>
        <v>0</v>
      </c>
      <c r="BI217" s="116">
        <f>IF(N217="nulová",J217,0)</f>
        <v>0</v>
      </c>
      <c r="BJ217" s="14" t="s">
        <v>78</v>
      </c>
      <c r="BK217" s="116">
        <f>ROUND(I217*H217,2)</f>
        <v>0</v>
      </c>
      <c r="BL217" s="14" t="s">
        <v>120</v>
      </c>
      <c r="BM217" s="115" t="s">
        <v>514</v>
      </c>
    </row>
    <row r="218" spans="1:65" s="1" customFormat="1">
      <c r="A218" s="117"/>
      <c r="B218" s="107"/>
      <c r="C218" s="314"/>
      <c r="D218" s="315" t="s">
        <v>122</v>
      </c>
      <c r="E218" s="314"/>
      <c r="F218" s="316" t="s">
        <v>515</v>
      </c>
      <c r="G218" s="314"/>
      <c r="H218" s="314"/>
      <c r="I218" s="117"/>
      <c r="L218" s="29"/>
      <c r="M218" s="118"/>
      <c r="T218" s="49"/>
      <c r="AT218" s="14" t="s">
        <v>122</v>
      </c>
      <c r="AU218" s="14" t="s">
        <v>80</v>
      </c>
    </row>
    <row r="219" spans="1:65" s="1" customFormat="1" ht="16.5" customHeight="1">
      <c r="A219" s="117"/>
      <c r="B219" s="107"/>
      <c r="C219" s="317" t="s">
        <v>516</v>
      </c>
      <c r="D219" s="317" t="s">
        <v>125</v>
      </c>
      <c r="E219" s="318" t="s">
        <v>517</v>
      </c>
      <c r="F219" s="319" t="s">
        <v>518</v>
      </c>
      <c r="G219" s="320" t="s">
        <v>177</v>
      </c>
      <c r="H219" s="321">
        <v>1</v>
      </c>
      <c r="I219" s="120"/>
      <c r="J219" s="121">
        <f>ROUND(I219*H219,2)</f>
        <v>0</v>
      </c>
      <c r="K219" s="119" t="s">
        <v>119</v>
      </c>
      <c r="L219" s="122"/>
      <c r="M219" s="123" t="s">
        <v>3</v>
      </c>
      <c r="N219" s="124" t="s">
        <v>44</v>
      </c>
      <c r="P219" s="113">
        <f>O219*H219</f>
        <v>0</v>
      </c>
      <c r="Q219" s="113">
        <v>1E-3</v>
      </c>
      <c r="R219" s="113">
        <f>Q219*H219</f>
        <v>1E-3</v>
      </c>
      <c r="S219" s="113">
        <v>0</v>
      </c>
      <c r="T219" s="114">
        <f>S219*H219</f>
        <v>0</v>
      </c>
      <c r="AR219" s="115" t="s">
        <v>128</v>
      </c>
      <c r="AT219" s="115" t="s">
        <v>125</v>
      </c>
      <c r="AU219" s="115" t="s">
        <v>80</v>
      </c>
      <c r="AY219" s="14" t="s">
        <v>111</v>
      </c>
      <c r="BE219" s="116">
        <f>IF(N219="základní",J219,0)</f>
        <v>0</v>
      </c>
      <c r="BF219" s="116">
        <f>IF(N219="snížená",J219,0)</f>
        <v>0</v>
      </c>
      <c r="BG219" s="116">
        <f>IF(N219="zákl. přenesená",J219,0)</f>
        <v>0</v>
      </c>
      <c r="BH219" s="116">
        <f>IF(N219="sníž. přenesená",J219,0)</f>
        <v>0</v>
      </c>
      <c r="BI219" s="116">
        <f>IF(N219="nulová",J219,0)</f>
        <v>0</v>
      </c>
      <c r="BJ219" s="14" t="s">
        <v>78</v>
      </c>
      <c r="BK219" s="116">
        <f>ROUND(I219*H219,2)</f>
        <v>0</v>
      </c>
      <c r="BL219" s="14" t="s">
        <v>120</v>
      </c>
      <c r="BM219" s="115" t="s">
        <v>519</v>
      </c>
    </row>
    <row r="220" spans="1:65" s="1" customFormat="1" ht="16.5" customHeight="1">
      <c r="A220" s="117"/>
      <c r="B220" s="107"/>
      <c r="C220" s="309" t="s">
        <v>520</v>
      </c>
      <c r="D220" s="309" t="s">
        <v>115</v>
      </c>
      <c r="E220" s="310" t="s">
        <v>521</v>
      </c>
      <c r="F220" s="311" t="s">
        <v>522</v>
      </c>
      <c r="G220" s="312" t="s">
        <v>177</v>
      </c>
      <c r="H220" s="313">
        <v>1</v>
      </c>
      <c r="I220" s="109"/>
      <c r="J220" s="110">
        <f>ROUND(I220*H220,2)</f>
        <v>0</v>
      </c>
      <c r="K220" s="108" t="s">
        <v>119</v>
      </c>
      <c r="L220" s="29"/>
      <c r="M220" s="111" t="s">
        <v>3</v>
      </c>
      <c r="N220" s="112" t="s">
        <v>44</v>
      </c>
      <c r="P220" s="113">
        <f>O220*H220</f>
        <v>0</v>
      </c>
      <c r="Q220" s="113">
        <v>0</v>
      </c>
      <c r="R220" s="113">
        <f>Q220*H220</f>
        <v>0</v>
      </c>
      <c r="S220" s="113">
        <v>0</v>
      </c>
      <c r="T220" s="114">
        <f>S220*H220</f>
        <v>0</v>
      </c>
      <c r="AR220" s="115" t="s">
        <v>120</v>
      </c>
      <c r="AT220" s="115" t="s">
        <v>115</v>
      </c>
      <c r="AU220" s="115" t="s">
        <v>80</v>
      </c>
      <c r="AY220" s="14" t="s">
        <v>111</v>
      </c>
      <c r="BE220" s="116">
        <f>IF(N220="základní",J220,0)</f>
        <v>0</v>
      </c>
      <c r="BF220" s="116">
        <f>IF(N220="snížená",J220,0)</f>
        <v>0</v>
      </c>
      <c r="BG220" s="116">
        <f>IF(N220="zákl. přenesená",J220,0)</f>
        <v>0</v>
      </c>
      <c r="BH220" s="116">
        <f>IF(N220="sníž. přenesená",J220,0)</f>
        <v>0</v>
      </c>
      <c r="BI220" s="116">
        <f>IF(N220="nulová",J220,0)</f>
        <v>0</v>
      </c>
      <c r="BJ220" s="14" t="s">
        <v>78</v>
      </c>
      <c r="BK220" s="116">
        <f>ROUND(I220*H220,2)</f>
        <v>0</v>
      </c>
      <c r="BL220" s="14" t="s">
        <v>120</v>
      </c>
      <c r="BM220" s="115" t="s">
        <v>523</v>
      </c>
    </row>
    <row r="221" spans="1:65" s="1" customFormat="1">
      <c r="A221" s="117"/>
      <c r="B221" s="107"/>
      <c r="C221" s="314"/>
      <c r="D221" s="315" t="s">
        <v>122</v>
      </c>
      <c r="E221" s="314"/>
      <c r="F221" s="316" t="s">
        <v>524</v>
      </c>
      <c r="G221" s="314"/>
      <c r="H221" s="314"/>
      <c r="I221" s="117"/>
      <c r="L221" s="29"/>
      <c r="M221" s="118"/>
      <c r="T221" s="49"/>
      <c r="AT221" s="14" t="s">
        <v>122</v>
      </c>
      <c r="AU221" s="14" t="s">
        <v>80</v>
      </c>
    </row>
    <row r="222" spans="1:65" s="1" customFormat="1" ht="16.5" customHeight="1">
      <c r="A222" s="117"/>
      <c r="B222" s="107"/>
      <c r="C222" s="317" t="s">
        <v>525</v>
      </c>
      <c r="D222" s="317" t="s">
        <v>125</v>
      </c>
      <c r="E222" s="318" t="s">
        <v>526</v>
      </c>
      <c r="F222" s="319" t="s">
        <v>527</v>
      </c>
      <c r="G222" s="320" t="s">
        <v>177</v>
      </c>
      <c r="H222" s="321">
        <v>1</v>
      </c>
      <c r="I222" s="120"/>
      <c r="J222" s="121">
        <f>ROUND(I222*H222,2)</f>
        <v>0</v>
      </c>
      <c r="K222" s="119" t="s">
        <v>119</v>
      </c>
      <c r="L222" s="122"/>
      <c r="M222" s="123" t="s">
        <v>3</v>
      </c>
      <c r="N222" s="124" t="s">
        <v>44</v>
      </c>
      <c r="P222" s="113">
        <f>O222*H222</f>
        <v>0</v>
      </c>
      <c r="Q222" s="113">
        <v>8.0000000000000004E-4</v>
      </c>
      <c r="R222" s="113">
        <f>Q222*H222</f>
        <v>8.0000000000000004E-4</v>
      </c>
      <c r="S222" s="113">
        <v>0</v>
      </c>
      <c r="T222" s="114">
        <f>S222*H222</f>
        <v>0</v>
      </c>
      <c r="AR222" s="115" t="s">
        <v>128</v>
      </c>
      <c r="AT222" s="115" t="s">
        <v>125</v>
      </c>
      <c r="AU222" s="115" t="s">
        <v>80</v>
      </c>
      <c r="AY222" s="14" t="s">
        <v>111</v>
      </c>
      <c r="BE222" s="116">
        <f>IF(N222="základní",J222,0)</f>
        <v>0</v>
      </c>
      <c r="BF222" s="116">
        <f>IF(N222="snížená",J222,0)</f>
        <v>0</v>
      </c>
      <c r="BG222" s="116">
        <f>IF(N222="zákl. přenesená",J222,0)</f>
        <v>0</v>
      </c>
      <c r="BH222" s="116">
        <f>IF(N222="sníž. přenesená",J222,0)</f>
        <v>0</v>
      </c>
      <c r="BI222" s="116">
        <f>IF(N222="nulová",J222,0)</f>
        <v>0</v>
      </c>
      <c r="BJ222" s="14" t="s">
        <v>78</v>
      </c>
      <c r="BK222" s="116">
        <f>ROUND(I222*H222,2)</f>
        <v>0</v>
      </c>
      <c r="BL222" s="14" t="s">
        <v>120</v>
      </c>
      <c r="BM222" s="115" t="s">
        <v>528</v>
      </c>
    </row>
    <row r="223" spans="1:65" s="1" customFormat="1" ht="24.15" customHeight="1">
      <c r="A223" s="117"/>
      <c r="B223" s="107"/>
      <c r="C223" s="309" t="s">
        <v>529</v>
      </c>
      <c r="D223" s="309" t="s">
        <v>115</v>
      </c>
      <c r="E223" s="310" t="s">
        <v>530</v>
      </c>
      <c r="F223" s="311" t="s">
        <v>531</v>
      </c>
      <c r="G223" s="312" t="s">
        <v>177</v>
      </c>
      <c r="H223" s="313">
        <v>70</v>
      </c>
      <c r="I223" s="109"/>
      <c r="J223" s="110">
        <f>ROUND(I223*H223,2)</f>
        <v>0</v>
      </c>
      <c r="K223" s="108" t="s">
        <v>119</v>
      </c>
      <c r="L223" s="29"/>
      <c r="M223" s="111" t="s">
        <v>3</v>
      </c>
      <c r="N223" s="112" t="s">
        <v>44</v>
      </c>
      <c r="P223" s="113">
        <f>O223*H223</f>
        <v>0</v>
      </c>
      <c r="Q223" s="113">
        <v>0</v>
      </c>
      <c r="R223" s="113">
        <f>Q223*H223</f>
        <v>0</v>
      </c>
      <c r="S223" s="113">
        <v>0</v>
      </c>
      <c r="T223" s="114">
        <f>S223*H223</f>
        <v>0</v>
      </c>
      <c r="AR223" s="115" t="s">
        <v>120</v>
      </c>
      <c r="AT223" s="115" t="s">
        <v>115</v>
      </c>
      <c r="AU223" s="115" t="s">
        <v>80</v>
      </c>
      <c r="AY223" s="14" t="s">
        <v>111</v>
      </c>
      <c r="BE223" s="116">
        <f>IF(N223="základní",J223,0)</f>
        <v>0</v>
      </c>
      <c r="BF223" s="116">
        <f>IF(N223="snížená",J223,0)</f>
        <v>0</v>
      </c>
      <c r="BG223" s="116">
        <f>IF(N223="zákl. přenesená",J223,0)</f>
        <v>0</v>
      </c>
      <c r="BH223" s="116">
        <f>IF(N223="sníž. přenesená",J223,0)</f>
        <v>0</v>
      </c>
      <c r="BI223" s="116">
        <f>IF(N223="nulová",J223,0)</f>
        <v>0</v>
      </c>
      <c r="BJ223" s="14" t="s">
        <v>78</v>
      </c>
      <c r="BK223" s="116">
        <f>ROUND(I223*H223,2)</f>
        <v>0</v>
      </c>
      <c r="BL223" s="14" t="s">
        <v>120</v>
      </c>
      <c r="BM223" s="115" t="s">
        <v>532</v>
      </c>
    </row>
    <row r="224" spans="1:65" s="1" customFormat="1">
      <c r="A224" s="117"/>
      <c r="B224" s="107"/>
      <c r="C224" s="314"/>
      <c r="D224" s="315" t="s">
        <v>122</v>
      </c>
      <c r="E224" s="314"/>
      <c r="F224" s="316" t="s">
        <v>533</v>
      </c>
      <c r="G224" s="314"/>
      <c r="H224" s="314"/>
      <c r="I224" s="117"/>
      <c r="L224" s="29"/>
      <c r="M224" s="118"/>
      <c r="T224" s="49"/>
      <c r="AT224" s="14" t="s">
        <v>122</v>
      </c>
      <c r="AU224" s="14" t="s">
        <v>80</v>
      </c>
    </row>
    <row r="225" spans="1:65" s="1" customFormat="1" ht="16.5" customHeight="1">
      <c r="A225" s="117"/>
      <c r="B225" s="107"/>
      <c r="C225" s="317" t="s">
        <v>534</v>
      </c>
      <c r="D225" s="317" t="s">
        <v>125</v>
      </c>
      <c r="E225" s="318" t="s">
        <v>535</v>
      </c>
      <c r="F225" s="319" t="s">
        <v>536</v>
      </c>
      <c r="G225" s="320" t="s">
        <v>177</v>
      </c>
      <c r="H225" s="321">
        <v>140</v>
      </c>
      <c r="I225" s="120"/>
      <c r="J225" s="121">
        <f>ROUND(I225*H225,2)</f>
        <v>0</v>
      </c>
      <c r="K225" s="119" t="s">
        <v>119</v>
      </c>
      <c r="L225" s="122"/>
      <c r="M225" s="123" t="s">
        <v>3</v>
      </c>
      <c r="N225" s="124" t="s">
        <v>44</v>
      </c>
      <c r="P225" s="113">
        <f>O225*H225</f>
        <v>0</v>
      </c>
      <c r="Q225" s="113">
        <v>1E-4</v>
      </c>
      <c r="R225" s="113">
        <f>Q225*H225</f>
        <v>1.4E-2</v>
      </c>
      <c r="S225" s="113">
        <v>0</v>
      </c>
      <c r="T225" s="114">
        <f>S225*H225</f>
        <v>0</v>
      </c>
      <c r="AR225" s="115" t="s">
        <v>128</v>
      </c>
      <c r="AT225" s="115" t="s">
        <v>125</v>
      </c>
      <c r="AU225" s="115" t="s">
        <v>80</v>
      </c>
      <c r="AY225" s="14" t="s">
        <v>111</v>
      </c>
      <c r="BE225" s="116">
        <f>IF(N225="základní",J225,0)</f>
        <v>0</v>
      </c>
      <c r="BF225" s="116">
        <f>IF(N225="snížená",J225,0)</f>
        <v>0</v>
      </c>
      <c r="BG225" s="116">
        <f>IF(N225="zákl. přenesená",J225,0)</f>
        <v>0</v>
      </c>
      <c r="BH225" s="116">
        <f>IF(N225="sníž. přenesená",J225,0)</f>
        <v>0</v>
      </c>
      <c r="BI225" s="116">
        <f>IF(N225="nulová",J225,0)</f>
        <v>0</v>
      </c>
      <c r="BJ225" s="14" t="s">
        <v>78</v>
      </c>
      <c r="BK225" s="116">
        <f>ROUND(I225*H225,2)</f>
        <v>0</v>
      </c>
      <c r="BL225" s="14" t="s">
        <v>120</v>
      </c>
      <c r="BM225" s="115" t="s">
        <v>537</v>
      </c>
    </row>
    <row r="226" spans="1:65" s="1" customFormat="1" ht="16.5" customHeight="1">
      <c r="A226" s="117"/>
      <c r="B226" s="107"/>
      <c r="C226" s="309" t="s">
        <v>538</v>
      </c>
      <c r="D226" s="309" t="s">
        <v>115</v>
      </c>
      <c r="E226" s="310" t="s">
        <v>539</v>
      </c>
      <c r="F226" s="311" t="s">
        <v>540</v>
      </c>
      <c r="G226" s="312" t="s">
        <v>177</v>
      </c>
      <c r="H226" s="313">
        <v>146</v>
      </c>
      <c r="I226" s="109"/>
      <c r="J226" s="110">
        <f>ROUND(I226*H226,2)</f>
        <v>0</v>
      </c>
      <c r="K226" s="108" t="s">
        <v>119</v>
      </c>
      <c r="L226" s="29"/>
      <c r="M226" s="111" t="s">
        <v>3</v>
      </c>
      <c r="N226" s="112" t="s">
        <v>44</v>
      </c>
      <c r="P226" s="113">
        <f>O226*H226</f>
        <v>0</v>
      </c>
      <c r="Q226" s="113">
        <v>0</v>
      </c>
      <c r="R226" s="113">
        <f>Q226*H226</f>
        <v>0</v>
      </c>
      <c r="S226" s="113">
        <v>0</v>
      </c>
      <c r="T226" s="114">
        <f>S226*H226</f>
        <v>0</v>
      </c>
      <c r="AR226" s="115" t="s">
        <v>120</v>
      </c>
      <c r="AT226" s="115" t="s">
        <v>115</v>
      </c>
      <c r="AU226" s="115" t="s">
        <v>80</v>
      </c>
      <c r="AY226" s="14" t="s">
        <v>111</v>
      </c>
      <c r="BE226" s="116">
        <f>IF(N226="základní",J226,0)</f>
        <v>0</v>
      </c>
      <c r="BF226" s="116">
        <f>IF(N226="snížená",J226,0)</f>
        <v>0</v>
      </c>
      <c r="BG226" s="116">
        <f>IF(N226="zákl. přenesená",J226,0)</f>
        <v>0</v>
      </c>
      <c r="BH226" s="116">
        <f>IF(N226="sníž. přenesená",J226,0)</f>
        <v>0</v>
      </c>
      <c r="BI226" s="116">
        <f>IF(N226="nulová",J226,0)</f>
        <v>0</v>
      </c>
      <c r="BJ226" s="14" t="s">
        <v>78</v>
      </c>
      <c r="BK226" s="116">
        <f>ROUND(I226*H226,2)</f>
        <v>0</v>
      </c>
      <c r="BL226" s="14" t="s">
        <v>120</v>
      </c>
      <c r="BM226" s="115" t="s">
        <v>541</v>
      </c>
    </row>
    <row r="227" spans="1:65" s="1" customFormat="1">
      <c r="A227" s="117"/>
      <c r="B227" s="107"/>
      <c r="C227" s="314"/>
      <c r="D227" s="315" t="s">
        <v>122</v>
      </c>
      <c r="E227" s="314"/>
      <c r="F227" s="316" t="s">
        <v>542</v>
      </c>
      <c r="G227" s="314"/>
      <c r="H227" s="314"/>
      <c r="I227" s="117"/>
      <c r="L227" s="29"/>
      <c r="M227" s="118"/>
      <c r="T227" s="49"/>
      <c r="AT227" s="14" t="s">
        <v>122</v>
      </c>
      <c r="AU227" s="14" t="s">
        <v>80</v>
      </c>
    </row>
    <row r="228" spans="1:65" s="1" customFormat="1" ht="16.5" customHeight="1">
      <c r="A228" s="117"/>
      <c r="B228" s="107"/>
      <c r="C228" s="309" t="s">
        <v>128</v>
      </c>
      <c r="D228" s="309" t="s">
        <v>115</v>
      </c>
      <c r="E228" s="310" t="s">
        <v>543</v>
      </c>
      <c r="F228" s="311" t="s">
        <v>544</v>
      </c>
      <c r="G228" s="312" t="s">
        <v>177</v>
      </c>
      <c r="H228" s="313">
        <v>146</v>
      </c>
      <c r="I228" s="109"/>
      <c r="J228" s="110">
        <f>ROUND(I228*H228,2)</f>
        <v>0</v>
      </c>
      <c r="K228" s="108" t="s">
        <v>119</v>
      </c>
      <c r="L228" s="29"/>
      <c r="M228" s="111" t="s">
        <v>3</v>
      </c>
      <c r="N228" s="112" t="s">
        <v>44</v>
      </c>
      <c r="P228" s="113">
        <f>O228*H228</f>
        <v>0</v>
      </c>
      <c r="Q228" s="113">
        <v>0</v>
      </c>
      <c r="R228" s="113">
        <f>Q228*H228</f>
        <v>0</v>
      </c>
      <c r="S228" s="113">
        <v>0</v>
      </c>
      <c r="T228" s="114">
        <f>S228*H228</f>
        <v>0</v>
      </c>
      <c r="AR228" s="115" t="s">
        <v>120</v>
      </c>
      <c r="AT228" s="115" t="s">
        <v>115</v>
      </c>
      <c r="AU228" s="115" t="s">
        <v>80</v>
      </c>
      <c r="AY228" s="14" t="s">
        <v>111</v>
      </c>
      <c r="BE228" s="116">
        <f>IF(N228="základní",J228,0)</f>
        <v>0</v>
      </c>
      <c r="BF228" s="116">
        <f>IF(N228="snížená",J228,0)</f>
        <v>0</v>
      </c>
      <c r="BG228" s="116">
        <f>IF(N228="zákl. přenesená",J228,0)</f>
        <v>0</v>
      </c>
      <c r="BH228" s="116">
        <f>IF(N228="sníž. přenesená",J228,0)</f>
        <v>0</v>
      </c>
      <c r="BI228" s="116">
        <f>IF(N228="nulová",J228,0)</f>
        <v>0</v>
      </c>
      <c r="BJ228" s="14" t="s">
        <v>78</v>
      </c>
      <c r="BK228" s="116">
        <f>ROUND(I228*H228,2)</f>
        <v>0</v>
      </c>
      <c r="BL228" s="14" t="s">
        <v>120</v>
      </c>
      <c r="BM228" s="115" t="s">
        <v>545</v>
      </c>
    </row>
    <row r="229" spans="1:65" s="1" customFormat="1">
      <c r="A229" s="117"/>
      <c r="B229" s="107"/>
      <c r="C229" s="314"/>
      <c r="D229" s="315" t="s">
        <v>122</v>
      </c>
      <c r="E229" s="314"/>
      <c r="F229" s="316" t="s">
        <v>546</v>
      </c>
      <c r="G229" s="314"/>
      <c r="H229" s="314"/>
      <c r="I229" s="117"/>
      <c r="L229" s="29"/>
      <c r="M229" s="118"/>
      <c r="T229" s="49"/>
      <c r="AT229" s="14" t="s">
        <v>122</v>
      </c>
      <c r="AU229" s="14" t="s">
        <v>80</v>
      </c>
    </row>
    <row r="230" spans="1:65" s="1" customFormat="1" ht="16.5" customHeight="1">
      <c r="A230" s="117"/>
      <c r="B230" s="107"/>
      <c r="C230" s="309" t="s">
        <v>547</v>
      </c>
      <c r="D230" s="309" t="s">
        <v>115</v>
      </c>
      <c r="E230" s="310" t="s">
        <v>548</v>
      </c>
      <c r="F230" s="311" t="s">
        <v>549</v>
      </c>
      <c r="G230" s="312" t="s">
        <v>177</v>
      </c>
      <c r="H230" s="313">
        <v>33</v>
      </c>
      <c r="I230" s="109"/>
      <c r="J230" s="110">
        <f>ROUND(I230*H230,2)</f>
        <v>0</v>
      </c>
      <c r="K230" s="108" t="s">
        <v>119</v>
      </c>
      <c r="L230" s="29"/>
      <c r="M230" s="111" t="s">
        <v>3</v>
      </c>
      <c r="N230" s="112" t="s">
        <v>44</v>
      </c>
      <c r="P230" s="113">
        <f>O230*H230</f>
        <v>0</v>
      </c>
      <c r="Q230" s="113">
        <v>0</v>
      </c>
      <c r="R230" s="113">
        <f>Q230*H230</f>
        <v>0</v>
      </c>
      <c r="S230" s="113">
        <v>0</v>
      </c>
      <c r="T230" s="114">
        <f>S230*H230</f>
        <v>0</v>
      </c>
      <c r="AR230" s="115" t="s">
        <v>120</v>
      </c>
      <c r="AT230" s="115" t="s">
        <v>115</v>
      </c>
      <c r="AU230" s="115" t="s">
        <v>80</v>
      </c>
      <c r="AY230" s="14" t="s">
        <v>111</v>
      </c>
      <c r="BE230" s="116">
        <f>IF(N230="základní",J230,0)</f>
        <v>0</v>
      </c>
      <c r="BF230" s="116">
        <f>IF(N230="snížená",J230,0)</f>
        <v>0</v>
      </c>
      <c r="BG230" s="116">
        <f>IF(N230="zákl. přenesená",J230,0)</f>
        <v>0</v>
      </c>
      <c r="BH230" s="116">
        <f>IF(N230="sníž. přenesená",J230,0)</f>
        <v>0</v>
      </c>
      <c r="BI230" s="116">
        <f>IF(N230="nulová",J230,0)</f>
        <v>0</v>
      </c>
      <c r="BJ230" s="14" t="s">
        <v>78</v>
      </c>
      <c r="BK230" s="116">
        <f>ROUND(I230*H230,2)</f>
        <v>0</v>
      </c>
      <c r="BL230" s="14" t="s">
        <v>120</v>
      </c>
      <c r="BM230" s="115" t="s">
        <v>550</v>
      </c>
    </row>
    <row r="231" spans="1:65" s="1" customFormat="1">
      <c r="A231" s="117"/>
      <c r="B231" s="107"/>
      <c r="C231" s="314"/>
      <c r="D231" s="315" t="s">
        <v>122</v>
      </c>
      <c r="E231" s="314"/>
      <c r="F231" s="316" t="s">
        <v>551</v>
      </c>
      <c r="G231" s="314"/>
      <c r="H231" s="314"/>
      <c r="I231" s="117"/>
      <c r="L231" s="29"/>
      <c r="M231" s="118"/>
      <c r="T231" s="49"/>
      <c r="AT231" s="14" t="s">
        <v>122</v>
      </c>
      <c r="AU231" s="14" t="s">
        <v>80</v>
      </c>
    </row>
    <row r="232" spans="1:65" s="1" customFormat="1" ht="16.5" customHeight="1">
      <c r="A232" s="117"/>
      <c r="B232" s="107"/>
      <c r="C232" s="309" t="s">
        <v>552</v>
      </c>
      <c r="D232" s="309" t="s">
        <v>115</v>
      </c>
      <c r="E232" s="310" t="s">
        <v>553</v>
      </c>
      <c r="F232" s="311" t="s">
        <v>554</v>
      </c>
      <c r="G232" s="312" t="s">
        <v>177</v>
      </c>
      <c r="H232" s="313">
        <v>2</v>
      </c>
      <c r="I232" s="109"/>
      <c r="J232" s="110">
        <f>ROUND(I232*H232,2)</f>
        <v>0</v>
      </c>
      <c r="K232" s="108" t="s">
        <v>119</v>
      </c>
      <c r="L232" s="29"/>
      <c r="M232" s="111" t="s">
        <v>3</v>
      </c>
      <c r="N232" s="112" t="s">
        <v>44</v>
      </c>
      <c r="P232" s="113">
        <f>O232*H232</f>
        <v>0</v>
      </c>
      <c r="Q232" s="113">
        <v>0</v>
      </c>
      <c r="R232" s="113">
        <f>Q232*H232</f>
        <v>0</v>
      </c>
      <c r="S232" s="113">
        <v>0</v>
      </c>
      <c r="T232" s="114">
        <f>S232*H232</f>
        <v>0</v>
      </c>
      <c r="AR232" s="115" t="s">
        <v>120</v>
      </c>
      <c r="AT232" s="115" t="s">
        <v>115</v>
      </c>
      <c r="AU232" s="115" t="s">
        <v>80</v>
      </c>
      <c r="AY232" s="14" t="s">
        <v>111</v>
      </c>
      <c r="BE232" s="116">
        <f>IF(N232="základní",J232,0)</f>
        <v>0</v>
      </c>
      <c r="BF232" s="116">
        <f>IF(N232="snížená",J232,0)</f>
        <v>0</v>
      </c>
      <c r="BG232" s="116">
        <f>IF(N232="zákl. přenesená",J232,0)</f>
        <v>0</v>
      </c>
      <c r="BH232" s="116">
        <f>IF(N232="sníž. přenesená",J232,0)</f>
        <v>0</v>
      </c>
      <c r="BI232" s="116">
        <f>IF(N232="nulová",J232,0)</f>
        <v>0</v>
      </c>
      <c r="BJ232" s="14" t="s">
        <v>78</v>
      </c>
      <c r="BK232" s="116">
        <f>ROUND(I232*H232,2)</f>
        <v>0</v>
      </c>
      <c r="BL232" s="14" t="s">
        <v>120</v>
      </c>
      <c r="BM232" s="115" t="s">
        <v>555</v>
      </c>
    </row>
    <row r="233" spans="1:65" s="1" customFormat="1">
      <c r="A233" s="117"/>
      <c r="B233" s="107"/>
      <c r="C233" s="314"/>
      <c r="D233" s="315" t="s">
        <v>122</v>
      </c>
      <c r="E233" s="314"/>
      <c r="F233" s="316" t="s">
        <v>556</v>
      </c>
      <c r="G233" s="314"/>
      <c r="H233" s="314"/>
      <c r="I233" s="117"/>
      <c r="L233" s="29"/>
      <c r="M233" s="118"/>
      <c r="T233" s="49"/>
      <c r="AT233" s="14" t="s">
        <v>122</v>
      </c>
      <c r="AU233" s="14" t="s">
        <v>80</v>
      </c>
    </row>
    <row r="234" spans="1:65" s="1" customFormat="1" ht="16.5" customHeight="1">
      <c r="A234" s="117"/>
      <c r="B234" s="107"/>
      <c r="C234" s="317" t="s">
        <v>557</v>
      </c>
      <c r="D234" s="317" t="s">
        <v>125</v>
      </c>
      <c r="E234" s="318" t="s">
        <v>558</v>
      </c>
      <c r="F234" s="319" t="s">
        <v>559</v>
      </c>
      <c r="G234" s="320" t="s">
        <v>198</v>
      </c>
      <c r="H234" s="321">
        <v>1</v>
      </c>
      <c r="I234" s="120"/>
      <c r="J234" s="121">
        <f>ROUND(I234*H234,2)</f>
        <v>0</v>
      </c>
      <c r="K234" s="119" t="s">
        <v>3</v>
      </c>
      <c r="L234" s="122"/>
      <c r="M234" s="123" t="s">
        <v>3</v>
      </c>
      <c r="N234" s="124" t="s">
        <v>44</v>
      </c>
      <c r="P234" s="113">
        <f>O234*H234</f>
        <v>0</v>
      </c>
      <c r="Q234" s="113">
        <v>0</v>
      </c>
      <c r="R234" s="113">
        <f>Q234*H234</f>
        <v>0</v>
      </c>
      <c r="S234" s="113">
        <v>0</v>
      </c>
      <c r="T234" s="114">
        <f>S234*H234</f>
        <v>0</v>
      </c>
      <c r="AR234" s="115" t="s">
        <v>128</v>
      </c>
      <c r="AT234" s="115" t="s">
        <v>125</v>
      </c>
      <c r="AU234" s="115" t="s">
        <v>80</v>
      </c>
      <c r="AY234" s="14" t="s">
        <v>111</v>
      </c>
      <c r="BE234" s="116">
        <f>IF(N234="základní",J234,0)</f>
        <v>0</v>
      </c>
      <c r="BF234" s="116">
        <f>IF(N234="snížená",J234,0)</f>
        <v>0</v>
      </c>
      <c r="BG234" s="116">
        <f>IF(N234="zákl. přenesená",J234,0)</f>
        <v>0</v>
      </c>
      <c r="BH234" s="116">
        <f>IF(N234="sníž. přenesená",J234,0)</f>
        <v>0</v>
      </c>
      <c r="BI234" s="116">
        <f>IF(N234="nulová",J234,0)</f>
        <v>0</v>
      </c>
      <c r="BJ234" s="14" t="s">
        <v>78</v>
      </c>
      <c r="BK234" s="116">
        <f>ROUND(I234*H234,2)</f>
        <v>0</v>
      </c>
      <c r="BL234" s="14" t="s">
        <v>120</v>
      </c>
      <c r="BM234" s="115" t="s">
        <v>560</v>
      </c>
    </row>
    <row r="235" spans="1:65" s="1" customFormat="1" ht="16.5" customHeight="1">
      <c r="A235" s="117"/>
      <c r="B235" s="107"/>
      <c r="C235" s="317" t="s">
        <v>561</v>
      </c>
      <c r="D235" s="317" t="s">
        <v>125</v>
      </c>
      <c r="E235" s="318" t="s">
        <v>562</v>
      </c>
      <c r="F235" s="319" t="s">
        <v>563</v>
      </c>
      <c r="G235" s="320" t="s">
        <v>198</v>
      </c>
      <c r="H235" s="321">
        <v>1</v>
      </c>
      <c r="I235" s="120"/>
      <c r="J235" s="121">
        <f>ROUND(I235*H235,2)</f>
        <v>0</v>
      </c>
      <c r="K235" s="119" t="s">
        <v>3</v>
      </c>
      <c r="L235" s="122"/>
      <c r="M235" s="123" t="s">
        <v>3</v>
      </c>
      <c r="N235" s="124" t="s">
        <v>44</v>
      </c>
      <c r="P235" s="113">
        <f>O235*H235</f>
        <v>0</v>
      </c>
      <c r="Q235" s="113">
        <v>0</v>
      </c>
      <c r="R235" s="113">
        <f>Q235*H235</f>
        <v>0</v>
      </c>
      <c r="S235" s="113">
        <v>0</v>
      </c>
      <c r="T235" s="114">
        <f>S235*H235</f>
        <v>0</v>
      </c>
      <c r="AR235" s="115" t="s">
        <v>128</v>
      </c>
      <c r="AT235" s="115" t="s">
        <v>125</v>
      </c>
      <c r="AU235" s="115" t="s">
        <v>80</v>
      </c>
      <c r="AY235" s="14" t="s">
        <v>111</v>
      </c>
      <c r="BE235" s="116">
        <f>IF(N235="základní",J235,0)</f>
        <v>0</v>
      </c>
      <c r="BF235" s="116">
        <f>IF(N235="snížená",J235,0)</f>
        <v>0</v>
      </c>
      <c r="BG235" s="116">
        <f>IF(N235="zákl. přenesená",J235,0)</f>
        <v>0</v>
      </c>
      <c r="BH235" s="116">
        <f>IF(N235="sníž. přenesená",J235,0)</f>
        <v>0</v>
      </c>
      <c r="BI235" s="116">
        <f>IF(N235="nulová",J235,0)</f>
        <v>0</v>
      </c>
      <c r="BJ235" s="14" t="s">
        <v>78</v>
      </c>
      <c r="BK235" s="116">
        <f>ROUND(I235*H235,2)</f>
        <v>0</v>
      </c>
      <c r="BL235" s="14" t="s">
        <v>120</v>
      </c>
      <c r="BM235" s="115" t="s">
        <v>564</v>
      </c>
    </row>
    <row r="236" spans="1:65" s="11" customFormat="1" ht="25.95" customHeight="1">
      <c r="A236" s="99"/>
      <c r="B236" s="253"/>
      <c r="C236" s="305"/>
      <c r="D236" s="306" t="s">
        <v>72</v>
      </c>
      <c r="E236" s="307" t="s">
        <v>565</v>
      </c>
      <c r="F236" s="307" t="s">
        <v>566</v>
      </c>
      <c r="G236" s="305"/>
      <c r="H236" s="305"/>
      <c r="I236" s="99"/>
      <c r="J236" s="100">
        <f>BK236</f>
        <v>0</v>
      </c>
      <c r="L236" s="97"/>
      <c r="M236" s="101"/>
      <c r="P236" s="102">
        <f>SUM(P237:P240)</f>
        <v>0</v>
      </c>
      <c r="R236" s="102">
        <f>SUM(R237:R240)</f>
        <v>0</v>
      </c>
      <c r="T236" s="103">
        <f>SUM(T237:T240)</f>
        <v>0</v>
      </c>
      <c r="AR236" s="98" t="s">
        <v>567</v>
      </c>
      <c r="AT236" s="104" t="s">
        <v>72</v>
      </c>
      <c r="AU236" s="104" t="s">
        <v>73</v>
      </c>
      <c r="AY236" s="98" t="s">
        <v>111</v>
      </c>
      <c r="BK236" s="105">
        <f>SUM(BK237:BK240)</f>
        <v>0</v>
      </c>
    </row>
    <row r="237" spans="1:65" s="1" customFormat="1" ht="24.15" customHeight="1">
      <c r="A237" s="117"/>
      <c r="B237" s="107"/>
      <c r="C237" s="309" t="s">
        <v>568</v>
      </c>
      <c r="D237" s="309" t="s">
        <v>115</v>
      </c>
      <c r="E237" s="310" t="s">
        <v>569</v>
      </c>
      <c r="F237" s="311" t="s">
        <v>570</v>
      </c>
      <c r="G237" s="312" t="s">
        <v>571</v>
      </c>
      <c r="H237" s="313">
        <v>7</v>
      </c>
      <c r="I237" s="109"/>
      <c r="J237" s="110">
        <f>ROUND(I237*H237,2)</f>
        <v>0</v>
      </c>
      <c r="K237" s="108" t="s">
        <v>203</v>
      </c>
      <c r="L237" s="29"/>
      <c r="M237" s="111" t="s">
        <v>3</v>
      </c>
      <c r="N237" s="112" t="s">
        <v>44</v>
      </c>
      <c r="P237" s="113">
        <f>O237*H237</f>
        <v>0</v>
      </c>
      <c r="Q237" s="113">
        <v>0</v>
      </c>
      <c r="R237" s="113">
        <f>Q237*H237</f>
        <v>0</v>
      </c>
      <c r="S237" s="113">
        <v>0</v>
      </c>
      <c r="T237" s="114">
        <f>S237*H237</f>
        <v>0</v>
      </c>
      <c r="AR237" s="115" t="s">
        <v>572</v>
      </c>
      <c r="AT237" s="115" t="s">
        <v>115</v>
      </c>
      <c r="AU237" s="115" t="s">
        <v>78</v>
      </c>
      <c r="AY237" s="14" t="s">
        <v>111</v>
      </c>
      <c r="BE237" s="116">
        <f>IF(N237="základní",J237,0)</f>
        <v>0</v>
      </c>
      <c r="BF237" s="116">
        <f>IF(N237="snížená",J237,0)</f>
        <v>0</v>
      </c>
      <c r="BG237" s="116">
        <f>IF(N237="zákl. přenesená",J237,0)</f>
        <v>0</v>
      </c>
      <c r="BH237" s="116">
        <f>IF(N237="sníž. přenesená",J237,0)</f>
        <v>0</v>
      </c>
      <c r="BI237" s="116">
        <f>IF(N237="nulová",J237,0)</f>
        <v>0</v>
      </c>
      <c r="BJ237" s="14" t="s">
        <v>78</v>
      </c>
      <c r="BK237" s="116">
        <f>ROUND(I237*H237,2)</f>
        <v>0</v>
      </c>
      <c r="BL237" s="14" t="s">
        <v>572</v>
      </c>
      <c r="BM237" s="115" t="s">
        <v>573</v>
      </c>
    </row>
    <row r="238" spans="1:65" s="1" customFormat="1">
      <c r="A238" s="117"/>
      <c r="B238" s="107"/>
      <c r="C238" s="314"/>
      <c r="D238" s="315" t="s">
        <v>122</v>
      </c>
      <c r="E238" s="314"/>
      <c r="F238" s="316" t="s">
        <v>574</v>
      </c>
      <c r="G238" s="314"/>
      <c r="H238" s="314"/>
      <c r="I238" s="117"/>
      <c r="L238" s="29"/>
      <c r="M238" s="118"/>
      <c r="T238" s="49"/>
      <c r="AT238" s="14" t="s">
        <v>122</v>
      </c>
      <c r="AU238" s="14" t="s">
        <v>78</v>
      </c>
    </row>
    <row r="239" spans="1:65" s="1" customFormat="1" ht="37.799999999999997" customHeight="1">
      <c r="A239" s="117"/>
      <c r="B239" s="107"/>
      <c r="C239" s="309" t="s">
        <v>575</v>
      </c>
      <c r="D239" s="309" t="s">
        <v>115</v>
      </c>
      <c r="E239" s="310" t="s">
        <v>576</v>
      </c>
      <c r="F239" s="328" t="s">
        <v>577</v>
      </c>
      <c r="G239" s="312" t="s">
        <v>571</v>
      </c>
      <c r="H239" s="313">
        <v>7</v>
      </c>
      <c r="I239" s="109"/>
      <c r="J239" s="110">
        <f>ROUND(I239*H239,2)</f>
        <v>0</v>
      </c>
      <c r="K239" s="108" t="s">
        <v>203</v>
      </c>
      <c r="L239" s="29"/>
      <c r="M239" s="111" t="s">
        <v>3</v>
      </c>
      <c r="N239" s="112" t="s">
        <v>44</v>
      </c>
      <c r="P239" s="113">
        <f>O239*H239</f>
        <v>0</v>
      </c>
      <c r="Q239" s="113">
        <v>0</v>
      </c>
      <c r="R239" s="113">
        <f>Q239*H239</f>
        <v>0</v>
      </c>
      <c r="S239" s="113">
        <v>0</v>
      </c>
      <c r="T239" s="114">
        <f>S239*H239</f>
        <v>0</v>
      </c>
      <c r="AR239" s="115" t="s">
        <v>572</v>
      </c>
      <c r="AT239" s="115" t="s">
        <v>115</v>
      </c>
      <c r="AU239" s="115" t="s">
        <v>78</v>
      </c>
      <c r="AY239" s="14" t="s">
        <v>111</v>
      </c>
      <c r="BE239" s="116">
        <f>IF(N239="základní",J239,0)</f>
        <v>0</v>
      </c>
      <c r="BF239" s="116">
        <f>IF(N239="snížená",J239,0)</f>
        <v>0</v>
      </c>
      <c r="BG239" s="116">
        <f>IF(N239="zákl. přenesená",J239,0)</f>
        <v>0</v>
      </c>
      <c r="BH239" s="116">
        <f>IF(N239="sníž. přenesená",J239,0)</f>
        <v>0</v>
      </c>
      <c r="BI239" s="116">
        <f>IF(N239="nulová",J239,0)</f>
        <v>0</v>
      </c>
      <c r="BJ239" s="14" t="s">
        <v>78</v>
      </c>
      <c r="BK239" s="116">
        <f>ROUND(I239*H239,2)</f>
        <v>0</v>
      </c>
      <c r="BL239" s="14" t="s">
        <v>572</v>
      </c>
      <c r="BM239" s="115" t="s">
        <v>578</v>
      </c>
    </row>
    <row r="240" spans="1:65" s="1" customFormat="1">
      <c r="A240" s="117"/>
      <c r="B240" s="107"/>
      <c r="C240" s="314"/>
      <c r="D240" s="315" t="s">
        <v>122</v>
      </c>
      <c r="E240" s="314"/>
      <c r="F240" s="316" t="s">
        <v>579</v>
      </c>
      <c r="G240" s="314"/>
      <c r="H240" s="314"/>
      <c r="I240" s="117"/>
      <c r="L240" s="29"/>
      <c r="M240" s="118"/>
      <c r="T240" s="49"/>
      <c r="AT240" s="14" t="s">
        <v>122</v>
      </c>
      <c r="AU240" s="14" t="s">
        <v>78</v>
      </c>
    </row>
    <row r="241" spans="1:65" s="11" customFormat="1" ht="25.95" customHeight="1">
      <c r="A241" s="99"/>
      <c r="B241" s="253"/>
      <c r="C241" s="305"/>
      <c r="D241" s="306" t="s">
        <v>72</v>
      </c>
      <c r="E241" s="307" t="s">
        <v>580</v>
      </c>
      <c r="F241" s="307" t="s">
        <v>581</v>
      </c>
      <c r="G241" s="305"/>
      <c r="H241" s="305"/>
      <c r="I241" s="99"/>
      <c r="J241" s="100">
        <f>BK241</f>
        <v>0</v>
      </c>
      <c r="L241" s="97"/>
      <c r="M241" s="101"/>
      <c r="P241" s="102">
        <f>P242+P245+P248+P253+P258</f>
        <v>0</v>
      </c>
      <c r="R241" s="102">
        <f>R242+R245+R248+R253+R258</f>
        <v>0</v>
      </c>
      <c r="T241" s="103">
        <f>T242+T245+T248+T253+T258</f>
        <v>0</v>
      </c>
      <c r="AR241" s="98" t="s">
        <v>320</v>
      </c>
      <c r="AT241" s="104" t="s">
        <v>72</v>
      </c>
      <c r="AU241" s="104" t="s">
        <v>73</v>
      </c>
      <c r="AY241" s="98" t="s">
        <v>111</v>
      </c>
      <c r="BK241" s="105">
        <f>BK242+BK245+BK248+BK253+BK258</f>
        <v>0</v>
      </c>
    </row>
    <row r="242" spans="1:65" s="11" customFormat="1" ht="22.8" customHeight="1">
      <c r="A242" s="99"/>
      <c r="B242" s="253"/>
      <c r="C242" s="305"/>
      <c r="D242" s="306" t="s">
        <v>72</v>
      </c>
      <c r="E242" s="308" t="s">
        <v>582</v>
      </c>
      <c r="F242" s="308" t="s">
        <v>583</v>
      </c>
      <c r="G242" s="305"/>
      <c r="H242" s="305"/>
      <c r="I242" s="99"/>
      <c r="J242" s="106">
        <f>BK242</f>
        <v>0</v>
      </c>
      <c r="L242" s="97"/>
      <c r="M242" s="101"/>
      <c r="P242" s="102">
        <f>SUM(P243:P244)</f>
        <v>0</v>
      </c>
      <c r="R242" s="102">
        <f>SUM(R243:R244)</f>
        <v>0</v>
      </c>
      <c r="T242" s="103">
        <f>SUM(T243:T244)</f>
        <v>0</v>
      </c>
      <c r="AR242" s="98" t="s">
        <v>320</v>
      </c>
      <c r="AT242" s="104" t="s">
        <v>72</v>
      </c>
      <c r="AU242" s="104" t="s">
        <v>78</v>
      </c>
      <c r="AY242" s="98" t="s">
        <v>111</v>
      </c>
      <c r="BK242" s="105">
        <f>SUM(BK243:BK244)</f>
        <v>0</v>
      </c>
    </row>
    <row r="243" spans="1:65" s="1" customFormat="1" ht="16.5" customHeight="1">
      <c r="A243" s="117"/>
      <c r="B243" s="107"/>
      <c r="C243" s="309" t="s">
        <v>584</v>
      </c>
      <c r="D243" s="309" t="s">
        <v>115</v>
      </c>
      <c r="E243" s="310" t="s">
        <v>585</v>
      </c>
      <c r="F243" s="311" t="s">
        <v>583</v>
      </c>
      <c r="G243" s="312" t="s">
        <v>252</v>
      </c>
      <c r="H243" s="313">
        <v>1</v>
      </c>
      <c r="I243" s="109"/>
      <c r="J243" s="110">
        <f>ROUND(I243*H243,2)</f>
        <v>0</v>
      </c>
      <c r="K243" s="108" t="s">
        <v>203</v>
      </c>
      <c r="L243" s="29"/>
      <c r="M243" s="111" t="s">
        <v>3</v>
      </c>
      <c r="N243" s="112" t="s">
        <v>44</v>
      </c>
      <c r="P243" s="113">
        <f>O243*H243</f>
        <v>0</v>
      </c>
      <c r="Q243" s="113">
        <v>0</v>
      </c>
      <c r="R243" s="113">
        <f>Q243*H243</f>
        <v>0</v>
      </c>
      <c r="S243" s="113">
        <v>0</v>
      </c>
      <c r="T243" s="114">
        <f>S243*H243</f>
        <v>0</v>
      </c>
      <c r="AR243" s="115" t="s">
        <v>586</v>
      </c>
      <c r="AT243" s="115" t="s">
        <v>115</v>
      </c>
      <c r="AU243" s="115" t="s">
        <v>80</v>
      </c>
      <c r="AY243" s="14" t="s">
        <v>111</v>
      </c>
      <c r="BE243" s="116">
        <f>IF(N243="základní",J243,0)</f>
        <v>0</v>
      </c>
      <c r="BF243" s="116">
        <f>IF(N243="snížená",J243,0)</f>
        <v>0</v>
      </c>
      <c r="BG243" s="116">
        <f>IF(N243="zákl. přenesená",J243,0)</f>
        <v>0</v>
      </c>
      <c r="BH243" s="116">
        <f>IF(N243="sníž. přenesená",J243,0)</f>
        <v>0</v>
      </c>
      <c r="BI243" s="116">
        <f>IF(N243="nulová",J243,0)</f>
        <v>0</v>
      </c>
      <c r="BJ243" s="14" t="s">
        <v>78</v>
      </c>
      <c r="BK243" s="116">
        <f>ROUND(I243*H243,2)</f>
        <v>0</v>
      </c>
      <c r="BL243" s="14" t="s">
        <v>586</v>
      </c>
      <c r="BM243" s="115" t="s">
        <v>587</v>
      </c>
    </row>
    <row r="244" spans="1:65" s="1" customFormat="1">
      <c r="A244" s="117"/>
      <c r="B244" s="107"/>
      <c r="C244" s="314"/>
      <c r="D244" s="315" t="s">
        <v>122</v>
      </c>
      <c r="E244" s="314"/>
      <c r="F244" s="316" t="s">
        <v>588</v>
      </c>
      <c r="G244" s="314"/>
      <c r="H244" s="314"/>
      <c r="I244" s="117"/>
      <c r="L244" s="29"/>
      <c r="M244" s="118"/>
      <c r="T244" s="49"/>
      <c r="AT244" s="14" t="s">
        <v>122</v>
      </c>
      <c r="AU244" s="14" t="s">
        <v>80</v>
      </c>
    </row>
    <row r="245" spans="1:65" s="11" customFormat="1" ht="22.8" customHeight="1">
      <c r="A245" s="99"/>
      <c r="B245" s="253"/>
      <c r="C245" s="305"/>
      <c r="D245" s="306" t="s">
        <v>72</v>
      </c>
      <c r="E245" s="308" t="s">
        <v>589</v>
      </c>
      <c r="F245" s="308" t="s">
        <v>590</v>
      </c>
      <c r="G245" s="305"/>
      <c r="H245" s="305"/>
      <c r="I245" s="99"/>
      <c r="J245" s="106">
        <f>BK245</f>
        <v>0</v>
      </c>
      <c r="L245" s="97"/>
      <c r="M245" s="101"/>
      <c r="P245" s="102">
        <f>SUM(P246:P247)</f>
        <v>0</v>
      </c>
      <c r="R245" s="102">
        <f>SUM(R246:R247)</f>
        <v>0</v>
      </c>
      <c r="T245" s="103">
        <f>SUM(T246:T247)</f>
        <v>0</v>
      </c>
      <c r="AR245" s="98" t="s">
        <v>320</v>
      </c>
      <c r="AT245" s="104" t="s">
        <v>72</v>
      </c>
      <c r="AU245" s="104" t="s">
        <v>78</v>
      </c>
      <c r="AY245" s="98" t="s">
        <v>111</v>
      </c>
      <c r="BK245" s="105">
        <f>SUM(BK246:BK247)</f>
        <v>0</v>
      </c>
    </row>
    <row r="246" spans="1:65" s="1" customFormat="1" ht="16.5" customHeight="1">
      <c r="A246" s="117"/>
      <c r="B246" s="107"/>
      <c r="C246" s="309" t="s">
        <v>591</v>
      </c>
      <c r="D246" s="309" t="s">
        <v>115</v>
      </c>
      <c r="E246" s="310" t="s">
        <v>592</v>
      </c>
      <c r="F246" s="311" t="s">
        <v>590</v>
      </c>
      <c r="G246" s="312" t="s">
        <v>252</v>
      </c>
      <c r="H246" s="313">
        <v>1</v>
      </c>
      <c r="I246" s="109"/>
      <c r="J246" s="110">
        <f>ROUND(I246*H246,2)</f>
        <v>0</v>
      </c>
      <c r="K246" s="108" t="s">
        <v>203</v>
      </c>
      <c r="L246" s="29"/>
      <c r="M246" s="111" t="s">
        <v>3</v>
      </c>
      <c r="N246" s="112" t="s">
        <v>44</v>
      </c>
      <c r="P246" s="113">
        <f>O246*H246</f>
        <v>0</v>
      </c>
      <c r="Q246" s="113">
        <v>0</v>
      </c>
      <c r="R246" s="113">
        <f>Q246*H246</f>
        <v>0</v>
      </c>
      <c r="S246" s="113">
        <v>0</v>
      </c>
      <c r="T246" s="114">
        <f>S246*H246</f>
        <v>0</v>
      </c>
      <c r="AR246" s="115" t="s">
        <v>586</v>
      </c>
      <c r="AT246" s="115" t="s">
        <v>115</v>
      </c>
      <c r="AU246" s="115" t="s">
        <v>80</v>
      </c>
      <c r="AY246" s="14" t="s">
        <v>111</v>
      </c>
      <c r="BE246" s="116">
        <f>IF(N246="základní",J246,0)</f>
        <v>0</v>
      </c>
      <c r="BF246" s="116">
        <f>IF(N246="snížená",J246,0)</f>
        <v>0</v>
      </c>
      <c r="BG246" s="116">
        <f>IF(N246="zákl. přenesená",J246,0)</f>
        <v>0</v>
      </c>
      <c r="BH246" s="116">
        <f>IF(N246="sníž. přenesená",J246,0)</f>
        <v>0</v>
      </c>
      <c r="BI246" s="116">
        <f>IF(N246="nulová",J246,0)</f>
        <v>0</v>
      </c>
      <c r="BJ246" s="14" t="s">
        <v>78</v>
      </c>
      <c r="BK246" s="116">
        <f>ROUND(I246*H246,2)</f>
        <v>0</v>
      </c>
      <c r="BL246" s="14" t="s">
        <v>586</v>
      </c>
      <c r="BM246" s="115" t="s">
        <v>593</v>
      </c>
    </row>
    <row r="247" spans="1:65" s="1" customFormat="1">
      <c r="A247" s="117"/>
      <c r="B247" s="107"/>
      <c r="C247" s="314"/>
      <c r="D247" s="315" t="s">
        <v>122</v>
      </c>
      <c r="E247" s="314"/>
      <c r="F247" s="316" t="s">
        <v>594</v>
      </c>
      <c r="G247" s="314"/>
      <c r="H247" s="314"/>
      <c r="I247" s="117"/>
      <c r="L247" s="29"/>
      <c r="M247" s="118"/>
      <c r="T247" s="49"/>
      <c r="AT247" s="14" t="s">
        <v>122</v>
      </c>
      <c r="AU247" s="14" t="s">
        <v>80</v>
      </c>
    </row>
    <row r="248" spans="1:65" s="11" customFormat="1" ht="22.8" customHeight="1">
      <c r="A248" s="99"/>
      <c r="B248" s="253"/>
      <c r="C248" s="305"/>
      <c r="D248" s="306" t="s">
        <v>72</v>
      </c>
      <c r="E248" s="308" t="s">
        <v>595</v>
      </c>
      <c r="F248" s="308" t="s">
        <v>596</v>
      </c>
      <c r="G248" s="305"/>
      <c r="H248" s="305"/>
      <c r="I248" s="99"/>
      <c r="J248" s="106">
        <f>BK248</f>
        <v>0</v>
      </c>
      <c r="L248" s="97"/>
      <c r="M248" s="101"/>
      <c r="P248" s="102">
        <f>SUM(P249:P252)</f>
        <v>0</v>
      </c>
      <c r="R248" s="102">
        <f>SUM(R249:R252)</f>
        <v>0</v>
      </c>
      <c r="T248" s="103">
        <f>SUM(T249:T252)</f>
        <v>0</v>
      </c>
      <c r="AR248" s="98" t="s">
        <v>320</v>
      </c>
      <c r="AT248" s="104" t="s">
        <v>72</v>
      </c>
      <c r="AU248" s="104" t="s">
        <v>78</v>
      </c>
      <c r="AY248" s="98" t="s">
        <v>111</v>
      </c>
      <c r="BK248" s="105">
        <f>SUM(BK249:BK252)</f>
        <v>0</v>
      </c>
    </row>
    <row r="249" spans="1:65" s="1" customFormat="1" ht="16.5" customHeight="1">
      <c r="A249" s="117"/>
      <c r="B249" s="107"/>
      <c r="C249" s="309" t="s">
        <v>597</v>
      </c>
      <c r="D249" s="309" t="s">
        <v>115</v>
      </c>
      <c r="E249" s="310" t="s">
        <v>598</v>
      </c>
      <c r="F249" s="311" t="s">
        <v>599</v>
      </c>
      <c r="G249" s="312" t="s">
        <v>252</v>
      </c>
      <c r="H249" s="313">
        <v>1</v>
      </c>
      <c r="I249" s="109"/>
      <c r="J249" s="110">
        <f>ROUND(I249*H249,2)</f>
        <v>0</v>
      </c>
      <c r="K249" s="108" t="s">
        <v>203</v>
      </c>
      <c r="L249" s="29"/>
      <c r="M249" s="111" t="s">
        <v>3</v>
      </c>
      <c r="N249" s="112" t="s">
        <v>44</v>
      </c>
      <c r="P249" s="113">
        <f>O249*H249</f>
        <v>0</v>
      </c>
      <c r="Q249" s="113">
        <v>0</v>
      </c>
      <c r="R249" s="113">
        <f>Q249*H249</f>
        <v>0</v>
      </c>
      <c r="S249" s="113">
        <v>0</v>
      </c>
      <c r="T249" s="114">
        <f>S249*H249</f>
        <v>0</v>
      </c>
      <c r="AR249" s="115" t="s">
        <v>586</v>
      </c>
      <c r="AT249" s="115" t="s">
        <v>115</v>
      </c>
      <c r="AU249" s="115" t="s">
        <v>80</v>
      </c>
      <c r="AY249" s="14" t="s">
        <v>111</v>
      </c>
      <c r="BE249" s="116">
        <f>IF(N249="základní",J249,0)</f>
        <v>0</v>
      </c>
      <c r="BF249" s="116">
        <f>IF(N249="snížená",J249,0)</f>
        <v>0</v>
      </c>
      <c r="BG249" s="116">
        <f>IF(N249="zákl. přenesená",J249,0)</f>
        <v>0</v>
      </c>
      <c r="BH249" s="116">
        <f>IF(N249="sníž. přenesená",J249,0)</f>
        <v>0</v>
      </c>
      <c r="BI249" s="116">
        <f>IF(N249="nulová",J249,0)</f>
        <v>0</v>
      </c>
      <c r="BJ249" s="14" t="s">
        <v>78</v>
      </c>
      <c r="BK249" s="116">
        <f>ROUND(I249*H249,2)</f>
        <v>0</v>
      </c>
      <c r="BL249" s="14" t="s">
        <v>586</v>
      </c>
      <c r="BM249" s="115" t="s">
        <v>600</v>
      </c>
    </row>
    <row r="250" spans="1:65" s="1" customFormat="1">
      <c r="A250" s="117"/>
      <c r="B250" s="107"/>
      <c r="C250" s="314"/>
      <c r="D250" s="315" t="s">
        <v>122</v>
      </c>
      <c r="E250" s="314"/>
      <c r="F250" s="316" t="s">
        <v>601</v>
      </c>
      <c r="G250" s="314"/>
      <c r="H250" s="314"/>
      <c r="I250" s="117"/>
      <c r="L250" s="29"/>
      <c r="M250" s="118"/>
      <c r="T250" s="49"/>
      <c r="AT250" s="14" t="s">
        <v>122</v>
      </c>
      <c r="AU250" s="14" t="s">
        <v>80</v>
      </c>
    </row>
    <row r="251" spans="1:65" s="1" customFormat="1" ht="16.5" customHeight="1">
      <c r="A251" s="117"/>
      <c r="B251" s="107"/>
      <c r="C251" s="309" t="s">
        <v>602</v>
      </c>
      <c r="D251" s="309" t="s">
        <v>115</v>
      </c>
      <c r="E251" s="310" t="s">
        <v>603</v>
      </c>
      <c r="F251" s="311" t="s">
        <v>604</v>
      </c>
      <c r="G251" s="312" t="s">
        <v>252</v>
      </c>
      <c r="H251" s="313">
        <v>1</v>
      </c>
      <c r="I251" s="109"/>
      <c r="J251" s="110">
        <f>ROUND(I251*H251,2)</f>
        <v>0</v>
      </c>
      <c r="K251" s="108" t="s">
        <v>203</v>
      </c>
      <c r="L251" s="29"/>
      <c r="M251" s="111" t="s">
        <v>3</v>
      </c>
      <c r="N251" s="112" t="s">
        <v>44</v>
      </c>
      <c r="P251" s="113">
        <f>O251*H251</f>
        <v>0</v>
      </c>
      <c r="Q251" s="113">
        <v>0</v>
      </c>
      <c r="R251" s="113">
        <f>Q251*H251</f>
        <v>0</v>
      </c>
      <c r="S251" s="113">
        <v>0</v>
      </c>
      <c r="T251" s="114">
        <f>S251*H251</f>
        <v>0</v>
      </c>
      <c r="AR251" s="115" t="s">
        <v>586</v>
      </c>
      <c r="AT251" s="115" t="s">
        <v>115</v>
      </c>
      <c r="AU251" s="115" t="s">
        <v>80</v>
      </c>
      <c r="AY251" s="14" t="s">
        <v>111</v>
      </c>
      <c r="BE251" s="116">
        <f>IF(N251="základní",J251,0)</f>
        <v>0</v>
      </c>
      <c r="BF251" s="116">
        <f>IF(N251="snížená",J251,0)</f>
        <v>0</v>
      </c>
      <c r="BG251" s="116">
        <f>IF(N251="zákl. přenesená",J251,0)</f>
        <v>0</v>
      </c>
      <c r="BH251" s="116">
        <f>IF(N251="sníž. přenesená",J251,0)</f>
        <v>0</v>
      </c>
      <c r="BI251" s="116">
        <f>IF(N251="nulová",J251,0)</f>
        <v>0</v>
      </c>
      <c r="BJ251" s="14" t="s">
        <v>78</v>
      </c>
      <c r="BK251" s="116">
        <f>ROUND(I251*H251,2)</f>
        <v>0</v>
      </c>
      <c r="BL251" s="14" t="s">
        <v>586</v>
      </c>
      <c r="BM251" s="115" t="s">
        <v>605</v>
      </c>
    </row>
    <row r="252" spans="1:65" s="1" customFormat="1">
      <c r="A252" s="117"/>
      <c r="B252" s="107"/>
      <c r="C252" s="314"/>
      <c r="D252" s="315" t="s">
        <v>122</v>
      </c>
      <c r="E252" s="314"/>
      <c r="F252" s="316" t="s">
        <v>606</v>
      </c>
      <c r="G252" s="314"/>
      <c r="H252" s="314"/>
      <c r="I252" s="117"/>
      <c r="L252" s="29"/>
      <c r="M252" s="118"/>
      <c r="T252" s="49"/>
      <c r="AT252" s="14" t="s">
        <v>122</v>
      </c>
      <c r="AU252" s="14" t="s">
        <v>80</v>
      </c>
    </row>
    <row r="253" spans="1:65" s="11" customFormat="1" ht="22.8" customHeight="1">
      <c r="A253" s="99"/>
      <c r="B253" s="253"/>
      <c r="C253" s="305"/>
      <c r="D253" s="306" t="s">
        <v>72</v>
      </c>
      <c r="E253" s="308" t="s">
        <v>607</v>
      </c>
      <c r="F253" s="308" t="s">
        <v>608</v>
      </c>
      <c r="G253" s="305"/>
      <c r="H253" s="305"/>
      <c r="I253" s="99"/>
      <c r="J253" s="106">
        <f>BK253</f>
        <v>0</v>
      </c>
      <c r="L253" s="97"/>
      <c r="M253" s="101"/>
      <c r="P253" s="102">
        <f>SUM(P254:P257)</f>
        <v>0</v>
      </c>
      <c r="R253" s="102">
        <f>SUM(R254:R257)</f>
        <v>0</v>
      </c>
      <c r="T253" s="103">
        <f>SUM(T254:T257)</f>
        <v>0</v>
      </c>
      <c r="AR253" s="98" t="s">
        <v>320</v>
      </c>
      <c r="AT253" s="104" t="s">
        <v>72</v>
      </c>
      <c r="AU253" s="104" t="s">
        <v>78</v>
      </c>
      <c r="AY253" s="98" t="s">
        <v>111</v>
      </c>
      <c r="BK253" s="105">
        <f>SUM(BK254:BK257)</f>
        <v>0</v>
      </c>
    </row>
    <row r="254" spans="1:65" s="1" customFormat="1" ht="16.5" customHeight="1">
      <c r="A254" s="117"/>
      <c r="B254" s="107"/>
      <c r="C254" s="309" t="s">
        <v>609</v>
      </c>
      <c r="D254" s="309" t="s">
        <v>115</v>
      </c>
      <c r="E254" s="310" t="s">
        <v>610</v>
      </c>
      <c r="F254" s="311" t="s">
        <v>611</v>
      </c>
      <c r="G254" s="312" t="s">
        <v>252</v>
      </c>
      <c r="H254" s="313">
        <v>1</v>
      </c>
      <c r="I254" s="109"/>
      <c r="J254" s="110">
        <f>ROUND(I254*H254,2)</f>
        <v>0</v>
      </c>
      <c r="K254" s="108" t="s">
        <v>203</v>
      </c>
      <c r="L254" s="29"/>
      <c r="M254" s="111" t="s">
        <v>3</v>
      </c>
      <c r="N254" s="112" t="s">
        <v>44</v>
      </c>
      <c r="P254" s="113">
        <f>O254*H254</f>
        <v>0</v>
      </c>
      <c r="Q254" s="113">
        <v>0</v>
      </c>
      <c r="R254" s="113">
        <f>Q254*H254</f>
        <v>0</v>
      </c>
      <c r="S254" s="113">
        <v>0</v>
      </c>
      <c r="T254" s="114">
        <f>S254*H254</f>
        <v>0</v>
      </c>
      <c r="AR254" s="115" t="s">
        <v>586</v>
      </c>
      <c r="AT254" s="115" t="s">
        <v>115</v>
      </c>
      <c r="AU254" s="115" t="s">
        <v>80</v>
      </c>
      <c r="AY254" s="14" t="s">
        <v>111</v>
      </c>
      <c r="BE254" s="116">
        <f>IF(N254="základní",J254,0)</f>
        <v>0</v>
      </c>
      <c r="BF254" s="116">
        <f>IF(N254="snížená",J254,0)</f>
        <v>0</v>
      </c>
      <c r="BG254" s="116">
        <f>IF(N254="zákl. přenesená",J254,0)</f>
        <v>0</v>
      </c>
      <c r="BH254" s="116">
        <f>IF(N254="sníž. přenesená",J254,0)</f>
        <v>0</v>
      </c>
      <c r="BI254" s="116">
        <f>IF(N254="nulová",J254,0)</f>
        <v>0</v>
      </c>
      <c r="BJ254" s="14" t="s">
        <v>78</v>
      </c>
      <c r="BK254" s="116">
        <f>ROUND(I254*H254,2)</f>
        <v>0</v>
      </c>
      <c r="BL254" s="14" t="s">
        <v>586</v>
      </c>
      <c r="BM254" s="115" t="s">
        <v>612</v>
      </c>
    </row>
    <row r="255" spans="1:65" s="1" customFormat="1">
      <c r="A255" s="117"/>
      <c r="B255" s="107"/>
      <c r="C255" s="314"/>
      <c r="D255" s="315" t="s">
        <v>122</v>
      </c>
      <c r="E255" s="314"/>
      <c r="F255" s="316" t="s">
        <v>613</v>
      </c>
      <c r="G255" s="314"/>
      <c r="H255" s="314"/>
      <c r="I255" s="117"/>
      <c r="L255" s="29"/>
      <c r="M255" s="118"/>
      <c r="T255" s="49"/>
      <c r="AT255" s="14" t="s">
        <v>122</v>
      </c>
      <c r="AU255" s="14" t="s">
        <v>80</v>
      </c>
    </row>
    <row r="256" spans="1:65" s="1" customFormat="1" ht="16.5" customHeight="1">
      <c r="A256" s="117"/>
      <c r="B256" s="107"/>
      <c r="C256" s="309" t="s">
        <v>614</v>
      </c>
      <c r="D256" s="309" t="s">
        <v>115</v>
      </c>
      <c r="E256" s="310" t="s">
        <v>615</v>
      </c>
      <c r="F256" s="311" t="s">
        <v>616</v>
      </c>
      <c r="G256" s="312" t="s">
        <v>252</v>
      </c>
      <c r="H256" s="313">
        <v>1</v>
      </c>
      <c r="I256" s="109"/>
      <c r="J256" s="110">
        <f>ROUND(I256*H256,2)</f>
        <v>0</v>
      </c>
      <c r="K256" s="108" t="s">
        <v>203</v>
      </c>
      <c r="L256" s="29"/>
      <c r="M256" s="111" t="s">
        <v>3</v>
      </c>
      <c r="N256" s="112" t="s">
        <v>44</v>
      </c>
      <c r="P256" s="113">
        <f>O256*H256</f>
        <v>0</v>
      </c>
      <c r="Q256" s="113">
        <v>0</v>
      </c>
      <c r="R256" s="113">
        <f>Q256*H256</f>
        <v>0</v>
      </c>
      <c r="S256" s="113">
        <v>0</v>
      </c>
      <c r="T256" s="114">
        <f>S256*H256</f>
        <v>0</v>
      </c>
      <c r="AR256" s="115" t="s">
        <v>586</v>
      </c>
      <c r="AT256" s="115" t="s">
        <v>115</v>
      </c>
      <c r="AU256" s="115" t="s">
        <v>80</v>
      </c>
      <c r="AY256" s="14" t="s">
        <v>111</v>
      </c>
      <c r="BE256" s="116">
        <f>IF(N256="základní",J256,0)</f>
        <v>0</v>
      </c>
      <c r="BF256" s="116">
        <f>IF(N256="snížená",J256,0)</f>
        <v>0</v>
      </c>
      <c r="BG256" s="116">
        <f>IF(N256="zákl. přenesená",J256,0)</f>
        <v>0</v>
      </c>
      <c r="BH256" s="116">
        <f>IF(N256="sníž. přenesená",J256,0)</f>
        <v>0</v>
      </c>
      <c r="BI256" s="116">
        <f>IF(N256="nulová",J256,0)</f>
        <v>0</v>
      </c>
      <c r="BJ256" s="14" t="s">
        <v>78</v>
      </c>
      <c r="BK256" s="116">
        <f>ROUND(I256*H256,2)</f>
        <v>0</v>
      </c>
      <c r="BL256" s="14" t="s">
        <v>586</v>
      </c>
      <c r="BM256" s="115" t="s">
        <v>617</v>
      </c>
    </row>
    <row r="257" spans="1:65" s="1" customFormat="1">
      <c r="A257" s="117"/>
      <c r="B257" s="107"/>
      <c r="C257" s="314"/>
      <c r="D257" s="315" t="s">
        <v>122</v>
      </c>
      <c r="E257" s="314"/>
      <c r="F257" s="316" t="s">
        <v>618</v>
      </c>
      <c r="G257" s="314"/>
      <c r="H257" s="314"/>
      <c r="I257" s="117"/>
      <c r="L257" s="29"/>
      <c r="M257" s="118"/>
      <c r="T257" s="49"/>
      <c r="AT257" s="14" t="s">
        <v>122</v>
      </c>
      <c r="AU257" s="14" t="s">
        <v>80</v>
      </c>
    </row>
    <row r="258" spans="1:65" s="11" customFormat="1" ht="22.8" customHeight="1">
      <c r="A258" s="99"/>
      <c r="B258" s="253"/>
      <c r="C258" s="305"/>
      <c r="D258" s="306" t="s">
        <v>72</v>
      </c>
      <c r="E258" s="308" t="s">
        <v>619</v>
      </c>
      <c r="F258" s="308" t="s">
        <v>620</v>
      </c>
      <c r="G258" s="305"/>
      <c r="H258" s="305"/>
      <c r="I258" s="99"/>
      <c r="J258" s="106">
        <f>BK258</f>
        <v>0</v>
      </c>
      <c r="L258" s="97"/>
      <c r="M258" s="101"/>
      <c r="P258" s="102">
        <f>SUM(P259:P260)</f>
        <v>0</v>
      </c>
      <c r="R258" s="102">
        <f>SUM(R259:R260)</f>
        <v>0</v>
      </c>
      <c r="T258" s="103">
        <f>SUM(T259:T260)</f>
        <v>0</v>
      </c>
      <c r="AR258" s="98" t="s">
        <v>320</v>
      </c>
      <c r="AT258" s="104" t="s">
        <v>72</v>
      </c>
      <c r="AU258" s="104" t="s">
        <v>78</v>
      </c>
      <c r="AY258" s="98" t="s">
        <v>111</v>
      </c>
      <c r="BK258" s="105">
        <f>SUM(BK259:BK260)</f>
        <v>0</v>
      </c>
    </row>
    <row r="259" spans="1:65" s="1" customFormat="1" ht="16.5" customHeight="1">
      <c r="A259" s="117"/>
      <c r="B259" s="107"/>
      <c r="C259" s="309" t="s">
        <v>621</v>
      </c>
      <c r="D259" s="309" t="s">
        <v>115</v>
      </c>
      <c r="E259" s="310" t="s">
        <v>622</v>
      </c>
      <c r="F259" s="328" t="s">
        <v>620</v>
      </c>
      <c r="G259" s="312" t="s">
        <v>252</v>
      </c>
      <c r="H259" s="313">
        <v>1</v>
      </c>
      <c r="I259" s="109"/>
      <c r="J259" s="110">
        <f>ROUND(I259*H259,2)</f>
        <v>0</v>
      </c>
      <c r="K259" s="108" t="s">
        <v>203</v>
      </c>
      <c r="L259" s="29"/>
      <c r="M259" s="111" t="s">
        <v>3</v>
      </c>
      <c r="N259" s="112" t="s">
        <v>44</v>
      </c>
      <c r="P259" s="113">
        <f>O259*H259</f>
        <v>0</v>
      </c>
      <c r="Q259" s="113">
        <v>0</v>
      </c>
      <c r="R259" s="113">
        <f>Q259*H259</f>
        <v>0</v>
      </c>
      <c r="S259" s="113">
        <v>0</v>
      </c>
      <c r="T259" s="114">
        <f>S259*H259</f>
        <v>0</v>
      </c>
      <c r="AR259" s="115" t="s">
        <v>586</v>
      </c>
      <c r="AT259" s="115" t="s">
        <v>115</v>
      </c>
      <c r="AU259" s="115" t="s">
        <v>80</v>
      </c>
      <c r="AY259" s="14" t="s">
        <v>111</v>
      </c>
      <c r="BE259" s="116">
        <f>IF(N259="základní",J259,0)</f>
        <v>0</v>
      </c>
      <c r="BF259" s="116">
        <f>IF(N259="snížená",J259,0)</f>
        <v>0</v>
      </c>
      <c r="BG259" s="116">
        <f>IF(N259="zákl. přenesená",J259,0)</f>
        <v>0</v>
      </c>
      <c r="BH259" s="116">
        <f>IF(N259="sníž. přenesená",J259,0)</f>
        <v>0</v>
      </c>
      <c r="BI259" s="116">
        <f>IF(N259="nulová",J259,0)</f>
        <v>0</v>
      </c>
      <c r="BJ259" s="14" t="s">
        <v>78</v>
      </c>
      <c r="BK259" s="116">
        <f>ROUND(I259*H259,2)</f>
        <v>0</v>
      </c>
      <c r="BL259" s="14" t="s">
        <v>586</v>
      </c>
      <c r="BM259" s="115" t="s">
        <v>623</v>
      </c>
    </row>
    <row r="260" spans="1:65" s="1" customFormat="1">
      <c r="A260" s="117"/>
      <c r="B260" s="107"/>
      <c r="C260" s="314"/>
      <c r="D260" s="315" t="s">
        <v>122</v>
      </c>
      <c r="E260" s="314"/>
      <c r="F260" s="316" t="s">
        <v>624</v>
      </c>
      <c r="G260" s="314"/>
      <c r="H260" s="314"/>
      <c r="I260" s="117"/>
      <c r="L260" s="29"/>
      <c r="M260" s="125"/>
      <c r="N260" s="126"/>
      <c r="O260" s="126"/>
      <c r="P260" s="126"/>
      <c r="Q260" s="126"/>
      <c r="R260" s="126"/>
      <c r="S260" s="126"/>
      <c r="T260" s="127"/>
      <c r="AT260" s="14" t="s">
        <v>122</v>
      </c>
      <c r="AU260" s="14" t="s">
        <v>80</v>
      </c>
    </row>
    <row r="261" spans="1:65" s="1" customFormat="1" ht="6.9" customHeight="1">
      <c r="A261" s="117"/>
      <c r="B261" s="234"/>
      <c r="C261" s="235"/>
      <c r="D261" s="235"/>
      <c r="E261" s="235"/>
      <c r="F261" s="235"/>
      <c r="G261" s="235"/>
      <c r="H261" s="235"/>
      <c r="I261" s="39"/>
      <c r="J261" s="39"/>
      <c r="K261" s="39"/>
      <c r="L261" s="29"/>
    </row>
  </sheetData>
  <sheetProtection algorithmName="SHA-512" hashValue="glf6ozIiXZG6b41op5CdfUeirCUIziDlGyth8COuvbSA7YHqyIiLdatvLGz23HRuk4hNM7Tnl5GO/NqqDwLb2Q==" saltValue="8OXVaUB02m2WARiNltyxKQ==" spinCount="100000" sheet="1" objects="1" scenarios="1"/>
  <autoFilter ref="C82:K260" xr:uid="{00000000-0009-0000-0000-000001000000}"/>
  <mergeCells count="6">
    <mergeCell ref="E75:H75"/>
    <mergeCell ref="L2:V2"/>
    <mergeCell ref="E7:H7"/>
    <mergeCell ref="E16:H16"/>
    <mergeCell ref="E25:H25"/>
    <mergeCell ref="E46:H46"/>
  </mergeCells>
  <hyperlinks>
    <hyperlink ref="F87" r:id="rId1" xr:uid="{00000000-0004-0000-0100-000000000000}"/>
    <hyperlink ref="F91" r:id="rId2" xr:uid="{00000000-0004-0000-0100-000001000000}"/>
    <hyperlink ref="F94" r:id="rId3" xr:uid="{00000000-0004-0000-0100-000002000000}"/>
    <hyperlink ref="F98" r:id="rId4" xr:uid="{00000000-0004-0000-0100-000003000000}"/>
    <hyperlink ref="F101" r:id="rId5" xr:uid="{00000000-0004-0000-0100-000004000000}"/>
    <hyperlink ref="F104" r:id="rId6" xr:uid="{00000000-0004-0000-0100-000005000000}"/>
    <hyperlink ref="F106" r:id="rId7" xr:uid="{00000000-0004-0000-0100-000006000000}"/>
    <hyperlink ref="F108" r:id="rId8" xr:uid="{00000000-0004-0000-0100-000007000000}"/>
    <hyperlink ref="F110" r:id="rId9" xr:uid="{00000000-0004-0000-0100-000008000000}"/>
    <hyperlink ref="F113" r:id="rId10" xr:uid="{00000000-0004-0000-0100-000009000000}"/>
    <hyperlink ref="F117" r:id="rId11" xr:uid="{00000000-0004-0000-0100-00000A000000}"/>
    <hyperlink ref="F120" r:id="rId12" xr:uid="{00000000-0004-0000-0100-00000B000000}"/>
    <hyperlink ref="F124" r:id="rId13" xr:uid="{00000000-0004-0000-0100-00000C000000}"/>
    <hyperlink ref="F133" r:id="rId14" xr:uid="{00000000-0004-0000-0100-00000D000000}"/>
    <hyperlink ref="F137" r:id="rId15" xr:uid="{00000000-0004-0000-0100-00000E000000}"/>
    <hyperlink ref="F140" r:id="rId16" xr:uid="{00000000-0004-0000-0100-00000F000000}"/>
    <hyperlink ref="F144" r:id="rId17" xr:uid="{00000000-0004-0000-0100-000010000000}"/>
    <hyperlink ref="F149" r:id="rId18" xr:uid="{00000000-0004-0000-0100-000011000000}"/>
    <hyperlink ref="F155" r:id="rId19" xr:uid="{00000000-0004-0000-0100-000012000000}"/>
    <hyperlink ref="F159" r:id="rId20" xr:uid="{00000000-0004-0000-0100-000013000000}"/>
    <hyperlink ref="F162" r:id="rId21" xr:uid="{00000000-0004-0000-0100-000014000000}"/>
    <hyperlink ref="F165" r:id="rId22" xr:uid="{00000000-0004-0000-0100-000015000000}"/>
    <hyperlink ref="F168" r:id="rId23" xr:uid="{00000000-0004-0000-0100-000016000000}"/>
    <hyperlink ref="F171" r:id="rId24" xr:uid="{00000000-0004-0000-0100-000017000000}"/>
    <hyperlink ref="F175" r:id="rId25" xr:uid="{00000000-0004-0000-0100-000018000000}"/>
    <hyperlink ref="F178" r:id="rId26" xr:uid="{00000000-0004-0000-0100-000019000000}"/>
    <hyperlink ref="F181" r:id="rId27" xr:uid="{00000000-0004-0000-0100-00001A000000}"/>
    <hyperlink ref="F184" r:id="rId28" xr:uid="{00000000-0004-0000-0100-00001B000000}"/>
    <hyperlink ref="F186" r:id="rId29" xr:uid="{00000000-0004-0000-0100-00001C000000}"/>
    <hyperlink ref="F188" r:id="rId30" xr:uid="{00000000-0004-0000-0100-00001D000000}"/>
    <hyperlink ref="F190" r:id="rId31" xr:uid="{00000000-0004-0000-0100-00001E000000}"/>
    <hyperlink ref="F195" r:id="rId32" xr:uid="{00000000-0004-0000-0100-00001F000000}"/>
    <hyperlink ref="F200" r:id="rId33" xr:uid="{00000000-0004-0000-0100-000020000000}"/>
    <hyperlink ref="F203" r:id="rId34" xr:uid="{00000000-0004-0000-0100-000021000000}"/>
    <hyperlink ref="F207" r:id="rId35" xr:uid="{00000000-0004-0000-0100-000022000000}"/>
    <hyperlink ref="F210" r:id="rId36" xr:uid="{00000000-0004-0000-0100-000023000000}"/>
    <hyperlink ref="F213" r:id="rId37" xr:uid="{00000000-0004-0000-0100-000024000000}"/>
    <hyperlink ref="F215" r:id="rId38" xr:uid="{00000000-0004-0000-0100-000025000000}"/>
    <hyperlink ref="F218" r:id="rId39" xr:uid="{00000000-0004-0000-0100-000026000000}"/>
    <hyperlink ref="F221" r:id="rId40" xr:uid="{00000000-0004-0000-0100-000027000000}"/>
    <hyperlink ref="F224" r:id="rId41" xr:uid="{00000000-0004-0000-0100-000028000000}"/>
    <hyperlink ref="F227" r:id="rId42" xr:uid="{00000000-0004-0000-0100-000029000000}"/>
    <hyperlink ref="F229" r:id="rId43" xr:uid="{00000000-0004-0000-0100-00002A000000}"/>
    <hyperlink ref="F231" r:id="rId44" xr:uid="{00000000-0004-0000-0100-00002B000000}"/>
    <hyperlink ref="F233" r:id="rId45" xr:uid="{00000000-0004-0000-0100-00002C000000}"/>
    <hyperlink ref="F238" r:id="rId46" xr:uid="{00000000-0004-0000-0100-00002D000000}"/>
    <hyperlink ref="F240" r:id="rId47" xr:uid="{00000000-0004-0000-0100-00002E000000}"/>
    <hyperlink ref="F244" r:id="rId48" xr:uid="{00000000-0004-0000-0100-00002F000000}"/>
    <hyperlink ref="F247" r:id="rId49" xr:uid="{00000000-0004-0000-0100-000030000000}"/>
    <hyperlink ref="F250" r:id="rId50" xr:uid="{00000000-0004-0000-0100-000031000000}"/>
    <hyperlink ref="F252" r:id="rId51" xr:uid="{00000000-0004-0000-0100-000032000000}"/>
    <hyperlink ref="F255" r:id="rId52" xr:uid="{00000000-0004-0000-0100-000033000000}"/>
    <hyperlink ref="F257" r:id="rId53" xr:uid="{00000000-0004-0000-0100-000034000000}"/>
    <hyperlink ref="F260" r:id="rId54" xr:uid="{00000000-0004-0000-0100-000035000000}"/>
  </hyperlinks>
  <pageMargins left="0.39374999999999999" right="0.39374999999999999" top="0.39374999999999999" bottom="0.39374999999999999" header="0" footer="0"/>
  <pageSetup paperSize="9" fitToHeight="100" orientation="landscape" blackAndWhite="1" r:id="rId55"/>
  <headerFooter>
    <oddFooter>&amp;CStrana &amp;P z &amp;N</oddFooter>
  </headerFooter>
  <drawing r:id="rId5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0.199999999999999"/>
  <cols>
    <col min="1" max="1" width="8.28515625" style="128" customWidth="1"/>
    <col min="2" max="2" width="1.7109375" style="128" customWidth="1"/>
    <col min="3" max="4" width="5" style="128" customWidth="1"/>
    <col min="5" max="5" width="11.7109375" style="128" customWidth="1"/>
    <col min="6" max="6" width="9.140625" style="128" customWidth="1"/>
    <col min="7" max="7" width="5" style="128" customWidth="1"/>
    <col min="8" max="8" width="77.85546875" style="128" customWidth="1"/>
    <col min="9" max="10" width="20" style="128" customWidth="1"/>
    <col min="11" max="11" width="1.7109375" style="128" customWidth="1"/>
  </cols>
  <sheetData>
    <row r="1" spans="2:11" customFormat="1" ht="37.5" customHeight="1"/>
    <row r="2" spans="2:11" customFormat="1" ht="7.5" customHeight="1">
      <c r="B2" s="129"/>
      <c r="C2" s="130"/>
      <c r="D2" s="130"/>
      <c r="E2" s="130"/>
      <c r="F2" s="130"/>
      <c r="G2" s="130"/>
      <c r="H2" s="130"/>
      <c r="I2" s="130"/>
      <c r="J2" s="130"/>
      <c r="K2" s="131"/>
    </row>
    <row r="3" spans="2:11" s="12" customFormat="1" ht="45" customHeight="1">
      <c r="B3" s="132"/>
      <c r="C3" s="299" t="s">
        <v>625</v>
      </c>
      <c r="D3" s="299"/>
      <c r="E3" s="299"/>
      <c r="F3" s="299"/>
      <c r="G3" s="299"/>
      <c r="H3" s="299"/>
      <c r="I3" s="299"/>
      <c r="J3" s="299"/>
      <c r="K3" s="133"/>
    </row>
    <row r="4" spans="2:11" customFormat="1" ht="25.5" customHeight="1">
      <c r="B4" s="134"/>
      <c r="C4" s="304" t="s">
        <v>626</v>
      </c>
      <c r="D4" s="304"/>
      <c r="E4" s="304"/>
      <c r="F4" s="304"/>
      <c r="G4" s="304"/>
      <c r="H4" s="304"/>
      <c r="I4" s="304"/>
      <c r="J4" s="304"/>
      <c r="K4" s="135"/>
    </row>
    <row r="5" spans="2:11" customFormat="1" ht="5.25" customHeight="1">
      <c r="B5" s="134"/>
      <c r="C5" s="136"/>
      <c r="D5" s="136"/>
      <c r="E5" s="136"/>
      <c r="F5" s="136"/>
      <c r="G5" s="136"/>
      <c r="H5" s="136"/>
      <c r="I5" s="136"/>
      <c r="J5" s="136"/>
      <c r="K5" s="135"/>
    </row>
    <row r="6" spans="2:11" customFormat="1" ht="15" customHeight="1">
      <c r="B6" s="134"/>
      <c r="C6" s="303" t="s">
        <v>627</v>
      </c>
      <c r="D6" s="303"/>
      <c r="E6" s="303"/>
      <c r="F6" s="303"/>
      <c r="G6" s="303"/>
      <c r="H6" s="303"/>
      <c r="I6" s="303"/>
      <c r="J6" s="303"/>
      <c r="K6" s="135"/>
    </row>
    <row r="7" spans="2:11" customFormat="1" ht="15" customHeight="1">
      <c r="B7" s="138"/>
      <c r="C7" s="303" t="s">
        <v>628</v>
      </c>
      <c r="D7" s="303"/>
      <c r="E7" s="303"/>
      <c r="F7" s="303"/>
      <c r="G7" s="303"/>
      <c r="H7" s="303"/>
      <c r="I7" s="303"/>
      <c r="J7" s="303"/>
      <c r="K7" s="135"/>
    </row>
    <row r="8" spans="2:11" customFormat="1" ht="12.75" customHeight="1">
      <c r="B8" s="138"/>
      <c r="C8" s="137"/>
      <c r="D8" s="137"/>
      <c r="E8" s="137"/>
      <c r="F8" s="137"/>
      <c r="G8" s="137"/>
      <c r="H8" s="137"/>
      <c r="I8" s="137"/>
      <c r="J8" s="137"/>
      <c r="K8" s="135"/>
    </row>
    <row r="9" spans="2:11" customFormat="1" ht="15" customHeight="1">
      <c r="B9" s="138"/>
      <c r="C9" s="303" t="s">
        <v>629</v>
      </c>
      <c r="D9" s="303"/>
      <c r="E9" s="303"/>
      <c r="F9" s="303"/>
      <c r="G9" s="303"/>
      <c r="H9" s="303"/>
      <c r="I9" s="303"/>
      <c r="J9" s="303"/>
      <c r="K9" s="135"/>
    </row>
    <row r="10" spans="2:11" customFormat="1" ht="15" customHeight="1">
      <c r="B10" s="138"/>
      <c r="C10" s="137"/>
      <c r="D10" s="303" t="s">
        <v>630</v>
      </c>
      <c r="E10" s="303"/>
      <c r="F10" s="303"/>
      <c r="G10" s="303"/>
      <c r="H10" s="303"/>
      <c r="I10" s="303"/>
      <c r="J10" s="303"/>
      <c r="K10" s="135"/>
    </row>
    <row r="11" spans="2:11" customFormat="1" ht="15" customHeight="1">
      <c r="B11" s="138"/>
      <c r="C11" s="139"/>
      <c r="D11" s="303" t="s">
        <v>631</v>
      </c>
      <c r="E11" s="303"/>
      <c r="F11" s="303"/>
      <c r="G11" s="303"/>
      <c r="H11" s="303"/>
      <c r="I11" s="303"/>
      <c r="J11" s="303"/>
      <c r="K11" s="135"/>
    </row>
    <row r="12" spans="2:11" customFormat="1" ht="15" customHeight="1">
      <c r="B12" s="138"/>
      <c r="C12" s="139"/>
      <c r="D12" s="137"/>
      <c r="E12" s="137"/>
      <c r="F12" s="137"/>
      <c r="G12" s="137"/>
      <c r="H12" s="137"/>
      <c r="I12" s="137"/>
      <c r="J12" s="137"/>
      <c r="K12" s="135"/>
    </row>
    <row r="13" spans="2:11" customFormat="1" ht="15" customHeight="1">
      <c r="B13" s="138"/>
      <c r="C13" s="139"/>
      <c r="D13" s="140" t="s">
        <v>632</v>
      </c>
      <c r="E13" s="137"/>
      <c r="F13" s="137"/>
      <c r="G13" s="137"/>
      <c r="H13" s="137"/>
      <c r="I13" s="137"/>
      <c r="J13" s="137"/>
      <c r="K13" s="135"/>
    </row>
    <row r="14" spans="2:11" customFormat="1" ht="12.75" customHeight="1">
      <c r="B14" s="138"/>
      <c r="C14" s="139"/>
      <c r="D14" s="139"/>
      <c r="E14" s="139"/>
      <c r="F14" s="139"/>
      <c r="G14" s="139"/>
      <c r="H14" s="139"/>
      <c r="I14" s="139"/>
      <c r="J14" s="139"/>
      <c r="K14" s="135"/>
    </row>
    <row r="15" spans="2:11" customFormat="1" ht="15" customHeight="1">
      <c r="B15" s="138"/>
      <c r="C15" s="139"/>
      <c r="D15" s="303" t="s">
        <v>633</v>
      </c>
      <c r="E15" s="303"/>
      <c r="F15" s="303"/>
      <c r="G15" s="303"/>
      <c r="H15" s="303"/>
      <c r="I15" s="303"/>
      <c r="J15" s="303"/>
      <c r="K15" s="135"/>
    </row>
    <row r="16" spans="2:11" customFormat="1" ht="15" customHeight="1">
      <c r="B16" s="138"/>
      <c r="C16" s="139"/>
      <c r="D16" s="303" t="s">
        <v>634</v>
      </c>
      <c r="E16" s="303"/>
      <c r="F16" s="303"/>
      <c r="G16" s="303"/>
      <c r="H16" s="303"/>
      <c r="I16" s="303"/>
      <c r="J16" s="303"/>
      <c r="K16" s="135"/>
    </row>
    <row r="17" spans="2:11" customFormat="1" ht="15" customHeight="1">
      <c r="B17" s="138"/>
      <c r="C17" s="139"/>
      <c r="D17" s="303" t="s">
        <v>635</v>
      </c>
      <c r="E17" s="303"/>
      <c r="F17" s="303"/>
      <c r="G17" s="303"/>
      <c r="H17" s="303"/>
      <c r="I17" s="303"/>
      <c r="J17" s="303"/>
      <c r="K17" s="135"/>
    </row>
    <row r="18" spans="2:11" customFormat="1" ht="15" customHeight="1">
      <c r="B18" s="138"/>
      <c r="C18" s="139"/>
      <c r="D18" s="139"/>
      <c r="E18" s="141" t="s">
        <v>77</v>
      </c>
      <c r="F18" s="303" t="s">
        <v>636</v>
      </c>
      <c r="G18" s="303"/>
      <c r="H18" s="303"/>
      <c r="I18" s="303"/>
      <c r="J18" s="303"/>
      <c r="K18" s="135"/>
    </row>
    <row r="19" spans="2:11" customFormat="1" ht="15" customHeight="1">
      <c r="B19" s="138"/>
      <c r="C19" s="139"/>
      <c r="D19" s="139"/>
      <c r="E19" s="141" t="s">
        <v>637</v>
      </c>
      <c r="F19" s="303" t="s">
        <v>638</v>
      </c>
      <c r="G19" s="303"/>
      <c r="H19" s="303"/>
      <c r="I19" s="303"/>
      <c r="J19" s="303"/>
      <c r="K19" s="135"/>
    </row>
    <row r="20" spans="2:11" customFormat="1" ht="15" customHeight="1">
      <c r="B20" s="138"/>
      <c r="C20" s="139"/>
      <c r="D20" s="139"/>
      <c r="E20" s="141" t="s">
        <v>639</v>
      </c>
      <c r="F20" s="303" t="s">
        <v>640</v>
      </c>
      <c r="G20" s="303"/>
      <c r="H20" s="303"/>
      <c r="I20" s="303"/>
      <c r="J20" s="303"/>
      <c r="K20" s="135"/>
    </row>
    <row r="21" spans="2:11" customFormat="1" ht="15" customHeight="1">
      <c r="B21" s="138"/>
      <c r="C21" s="139"/>
      <c r="D21" s="139"/>
      <c r="E21" s="141" t="s">
        <v>641</v>
      </c>
      <c r="F21" s="303" t="s">
        <v>642</v>
      </c>
      <c r="G21" s="303"/>
      <c r="H21" s="303"/>
      <c r="I21" s="303"/>
      <c r="J21" s="303"/>
      <c r="K21" s="135"/>
    </row>
    <row r="22" spans="2:11" customFormat="1" ht="15" customHeight="1">
      <c r="B22" s="138"/>
      <c r="C22" s="139"/>
      <c r="D22" s="139"/>
      <c r="E22" s="141" t="s">
        <v>643</v>
      </c>
      <c r="F22" s="303" t="s">
        <v>644</v>
      </c>
      <c r="G22" s="303"/>
      <c r="H22" s="303"/>
      <c r="I22" s="303"/>
      <c r="J22" s="303"/>
      <c r="K22" s="135"/>
    </row>
    <row r="23" spans="2:11" customFormat="1" ht="15" customHeight="1">
      <c r="B23" s="138"/>
      <c r="C23" s="139"/>
      <c r="D23" s="139"/>
      <c r="E23" s="141" t="s">
        <v>645</v>
      </c>
      <c r="F23" s="303" t="s">
        <v>646</v>
      </c>
      <c r="G23" s="303"/>
      <c r="H23" s="303"/>
      <c r="I23" s="303"/>
      <c r="J23" s="303"/>
      <c r="K23" s="135"/>
    </row>
    <row r="24" spans="2:11" customFormat="1" ht="12.75" customHeight="1">
      <c r="B24" s="138"/>
      <c r="C24" s="139"/>
      <c r="D24" s="139"/>
      <c r="E24" s="139"/>
      <c r="F24" s="139"/>
      <c r="G24" s="139"/>
      <c r="H24" s="139"/>
      <c r="I24" s="139"/>
      <c r="J24" s="139"/>
      <c r="K24" s="135"/>
    </row>
    <row r="25" spans="2:11" customFormat="1" ht="15" customHeight="1">
      <c r="B25" s="138"/>
      <c r="C25" s="303" t="s">
        <v>647</v>
      </c>
      <c r="D25" s="303"/>
      <c r="E25" s="303"/>
      <c r="F25" s="303"/>
      <c r="G25" s="303"/>
      <c r="H25" s="303"/>
      <c r="I25" s="303"/>
      <c r="J25" s="303"/>
      <c r="K25" s="135"/>
    </row>
    <row r="26" spans="2:11" customFormat="1" ht="15" customHeight="1">
      <c r="B26" s="138"/>
      <c r="C26" s="303" t="s">
        <v>648</v>
      </c>
      <c r="D26" s="303"/>
      <c r="E26" s="303"/>
      <c r="F26" s="303"/>
      <c r="G26" s="303"/>
      <c r="H26" s="303"/>
      <c r="I26" s="303"/>
      <c r="J26" s="303"/>
      <c r="K26" s="135"/>
    </row>
    <row r="27" spans="2:11" customFormat="1" ht="15" customHeight="1">
      <c r="B27" s="138"/>
      <c r="C27" s="137"/>
      <c r="D27" s="303" t="s">
        <v>649</v>
      </c>
      <c r="E27" s="303"/>
      <c r="F27" s="303"/>
      <c r="G27" s="303"/>
      <c r="H27" s="303"/>
      <c r="I27" s="303"/>
      <c r="J27" s="303"/>
      <c r="K27" s="135"/>
    </row>
    <row r="28" spans="2:11" customFormat="1" ht="15" customHeight="1">
      <c r="B28" s="138"/>
      <c r="C28" s="139"/>
      <c r="D28" s="303" t="s">
        <v>650</v>
      </c>
      <c r="E28" s="303"/>
      <c r="F28" s="303"/>
      <c r="G28" s="303"/>
      <c r="H28" s="303"/>
      <c r="I28" s="303"/>
      <c r="J28" s="303"/>
      <c r="K28" s="135"/>
    </row>
    <row r="29" spans="2:11" customFormat="1" ht="12.75" customHeight="1">
      <c r="B29" s="138"/>
      <c r="C29" s="139"/>
      <c r="D29" s="139"/>
      <c r="E29" s="139"/>
      <c r="F29" s="139"/>
      <c r="G29" s="139"/>
      <c r="H29" s="139"/>
      <c r="I29" s="139"/>
      <c r="J29" s="139"/>
      <c r="K29" s="135"/>
    </row>
    <row r="30" spans="2:11" customFormat="1" ht="15" customHeight="1">
      <c r="B30" s="138"/>
      <c r="C30" s="139"/>
      <c r="D30" s="303" t="s">
        <v>651</v>
      </c>
      <c r="E30" s="303"/>
      <c r="F30" s="303"/>
      <c r="G30" s="303"/>
      <c r="H30" s="303"/>
      <c r="I30" s="303"/>
      <c r="J30" s="303"/>
      <c r="K30" s="135"/>
    </row>
    <row r="31" spans="2:11" customFormat="1" ht="15" customHeight="1">
      <c r="B31" s="138"/>
      <c r="C31" s="139"/>
      <c r="D31" s="303" t="s">
        <v>652</v>
      </c>
      <c r="E31" s="303"/>
      <c r="F31" s="303"/>
      <c r="G31" s="303"/>
      <c r="H31" s="303"/>
      <c r="I31" s="303"/>
      <c r="J31" s="303"/>
      <c r="K31" s="135"/>
    </row>
    <row r="32" spans="2:11" customFormat="1" ht="12.75" customHeight="1">
      <c r="B32" s="138"/>
      <c r="C32" s="139"/>
      <c r="D32" s="139"/>
      <c r="E32" s="139"/>
      <c r="F32" s="139"/>
      <c r="G32" s="139"/>
      <c r="H32" s="139"/>
      <c r="I32" s="139"/>
      <c r="J32" s="139"/>
      <c r="K32" s="135"/>
    </row>
    <row r="33" spans="2:11" customFormat="1" ht="15" customHeight="1">
      <c r="B33" s="138"/>
      <c r="C33" s="139"/>
      <c r="D33" s="303" t="s">
        <v>653</v>
      </c>
      <c r="E33" s="303"/>
      <c r="F33" s="303"/>
      <c r="G33" s="303"/>
      <c r="H33" s="303"/>
      <c r="I33" s="303"/>
      <c r="J33" s="303"/>
      <c r="K33" s="135"/>
    </row>
    <row r="34" spans="2:11" customFormat="1" ht="15" customHeight="1">
      <c r="B34" s="138"/>
      <c r="C34" s="139"/>
      <c r="D34" s="303" t="s">
        <v>654</v>
      </c>
      <c r="E34" s="303"/>
      <c r="F34" s="303"/>
      <c r="G34" s="303"/>
      <c r="H34" s="303"/>
      <c r="I34" s="303"/>
      <c r="J34" s="303"/>
      <c r="K34" s="135"/>
    </row>
    <row r="35" spans="2:11" customFormat="1" ht="15" customHeight="1">
      <c r="B35" s="138"/>
      <c r="C35" s="139"/>
      <c r="D35" s="303" t="s">
        <v>655</v>
      </c>
      <c r="E35" s="303"/>
      <c r="F35" s="303"/>
      <c r="G35" s="303"/>
      <c r="H35" s="303"/>
      <c r="I35" s="303"/>
      <c r="J35" s="303"/>
      <c r="K35" s="135"/>
    </row>
    <row r="36" spans="2:11" customFormat="1" ht="15" customHeight="1">
      <c r="B36" s="138"/>
      <c r="C36" s="139"/>
      <c r="D36" s="137"/>
      <c r="E36" s="140" t="s">
        <v>97</v>
      </c>
      <c r="F36" s="137"/>
      <c r="G36" s="303" t="s">
        <v>656</v>
      </c>
      <c r="H36" s="303"/>
      <c r="I36" s="303"/>
      <c r="J36" s="303"/>
      <c r="K36" s="135"/>
    </row>
    <row r="37" spans="2:11" customFormat="1" ht="30.75" customHeight="1">
      <c r="B37" s="138"/>
      <c r="C37" s="139"/>
      <c r="D37" s="137"/>
      <c r="E37" s="140" t="s">
        <v>657</v>
      </c>
      <c r="F37" s="137"/>
      <c r="G37" s="303" t="s">
        <v>658</v>
      </c>
      <c r="H37" s="303"/>
      <c r="I37" s="303"/>
      <c r="J37" s="303"/>
      <c r="K37" s="135"/>
    </row>
    <row r="38" spans="2:11" customFormat="1" ht="15" customHeight="1">
      <c r="B38" s="138"/>
      <c r="C38" s="139"/>
      <c r="D38" s="137"/>
      <c r="E38" s="140" t="s">
        <v>54</v>
      </c>
      <c r="F38" s="137"/>
      <c r="G38" s="303" t="s">
        <v>659</v>
      </c>
      <c r="H38" s="303"/>
      <c r="I38" s="303"/>
      <c r="J38" s="303"/>
      <c r="K38" s="135"/>
    </row>
    <row r="39" spans="2:11" customFormat="1" ht="15" customHeight="1">
      <c r="B39" s="138"/>
      <c r="C39" s="139"/>
      <c r="D39" s="137"/>
      <c r="E39" s="140" t="s">
        <v>55</v>
      </c>
      <c r="F39" s="137"/>
      <c r="G39" s="303" t="s">
        <v>660</v>
      </c>
      <c r="H39" s="303"/>
      <c r="I39" s="303"/>
      <c r="J39" s="303"/>
      <c r="K39" s="135"/>
    </row>
    <row r="40" spans="2:11" customFormat="1" ht="15" customHeight="1">
      <c r="B40" s="138"/>
      <c r="C40" s="139"/>
      <c r="D40" s="137"/>
      <c r="E40" s="140" t="s">
        <v>98</v>
      </c>
      <c r="F40" s="137"/>
      <c r="G40" s="303" t="s">
        <v>661</v>
      </c>
      <c r="H40" s="303"/>
      <c r="I40" s="303"/>
      <c r="J40" s="303"/>
      <c r="K40" s="135"/>
    </row>
    <row r="41" spans="2:11" customFormat="1" ht="15" customHeight="1">
      <c r="B41" s="138"/>
      <c r="C41" s="139"/>
      <c r="D41" s="137"/>
      <c r="E41" s="140" t="s">
        <v>99</v>
      </c>
      <c r="F41" s="137"/>
      <c r="G41" s="303" t="s">
        <v>662</v>
      </c>
      <c r="H41" s="303"/>
      <c r="I41" s="303"/>
      <c r="J41" s="303"/>
      <c r="K41" s="135"/>
    </row>
    <row r="42" spans="2:11" customFormat="1" ht="15" customHeight="1">
      <c r="B42" s="138"/>
      <c r="C42" s="139"/>
      <c r="D42" s="137"/>
      <c r="E42" s="140" t="s">
        <v>663</v>
      </c>
      <c r="F42" s="137"/>
      <c r="G42" s="303" t="s">
        <v>664</v>
      </c>
      <c r="H42" s="303"/>
      <c r="I42" s="303"/>
      <c r="J42" s="303"/>
      <c r="K42" s="135"/>
    </row>
    <row r="43" spans="2:11" customFormat="1" ht="15" customHeight="1">
      <c r="B43" s="138"/>
      <c r="C43" s="139"/>
      <c r="D43" s="137"/>
      <c r="E43" s="140"/>
      <c r="F43" s="137"/>
      <c r="G43" s="303" t="s">
        <v>665</v>
      </c>
      <c r="H43" s="303"/>
      <c r="I43" s="303"/>
      <c r="J43" s="303"/>
      <c r="K43" s="135"/>
    </row>
    <row r="44" spans="2:11" customFormat="1" ht="15" customHeight="1">
      <c r="B44" s="138"/>
      <c r="C44" s="139"/>
      <c r="D44" s="137"/>
      <c r="E44" s="140" t="s">
        <v>666</v>
      </c>
      <c r="F44" s="137"/>
      <c r="G44" s="303" t="s">
        <v>667</v>
      </c>
      <c r="H44" s="303"/>
      <c r="I44" s="303"/>
      <c r="J44" s="303"/>
      <c r="K44" s="135"/>
    </row>
    <row r="45" spans="2:11" customFormat="1" ht="15" customHeight="1">
      <c r="B45" s="138"/>
      <c r="C45" s="139"/>
      <c r="D45" s="137"/>
      <c r="E45" s="140" t="s">
        <v>101</v>
      </c>
      <c r="F45" s="137"/>
      <c r="G45" s="303" t="s">
        <v>668</v>
      </c>
      <c r="H45" s="303"/>
      <c r="I45" s="303"/>
      <c r="J45" s="303"/>
      <c r="K45" s="135"/>
    </row>
    <row r="46" spans="2:11" customFormat="1" ht="12.75" customHeight="1">
      <c r="B46" s="138"/>
      <c r="C46" s="139"/>
      <c r="D46" s="137"/>
      <c r="E46" s="137"/>
      <c r="F46" s="137"/>
      <c r="G46" s="137"/>
      <c r="H46" s="137"/>
      <c r="I46" s="137"/>
      <c r="J46" s="137"/>
      <c r="K46" s="135"/>
    </row>
    <row r="47" spans="2:11" customFormat="1" ht="15" customHeight="1">
      <c r="B47" s="138"/>
      <c r="C47" s="139"/>
      <c r="D47" s="303" t="s">
        <v>669</v>
      </c>
      <c r="E47" s="303"/>
      <c r="F47" s="303"/>
      <c r="G47" s="303"/>
      <c r="H47" s="303"/>
      <c r="I47" s="303"/>
      <c r="J47" s="303"/>
      <c r="K47" s="135"/>
    </row>
    <row r="48" spans="2:11" customFormat="1" ht="15" customHeight="1">
      <c r="B48" s="138"/>
      <c r="C48" s="139"/>
      <c r="D48" s="139"/>
      <c r="E48" s="303" t="s">
        <v>670</v>
      </c>
      <c r="F48" s="303"/>
      <c r="G48" s="303"/>
      <c r="H48" s="303"/>
      <c r="I48" s="303"/>
      <c r="J48" s="303"/>
      <c r="K48" s="135"/>
    </row>
    <row r="49" spans="2:11" customFormat="1" ht="15" customHeight="1">
      <c r="B49" s="138"/>
      <c r="C49" s="139"/>
      <c r="D49" s="139"/>
      <c r="E49" s="303" t="s">
        <v>671</v>
      </c>
      <c r="F49" s="303"/>
      <c r="G49" s="303"/>
      <c r="H49" s="303"/>
      <c r="I49" s="303"/>
      <c r="J49" s="303"/>
      <c r="K49" s="135"/>
    </row>
    <row r="50" spans="2:11" customFormat="1" ht="15" customHeight="1">
      <c r="B50" s="138"/>
      <c r="C50" s="139"/>
      <c r="D50" s="139"/>
      <c r="E50" s="303" t="s">
        <v>672</v>
      </c>
      <c r="F50" s="303"/>
      <c r="G50" s="303"/>
      <c r="H50" s="303"/>
      <c r="I50" s="303"/>
      <c r="J50" s="303"/>
      <c r="K50" s="135"/>
    </row>
    <row r="51" spans="2:11" customFormat="1" ht="15" customHeight="1">
      <c r="B51" s="138"/>
      <c r="C51" s="139"/>
      <c r="D51" s="303" t="s">
        <v>673</v>
      </c>
      <c r="E51" s="303"/>
      <c r="F51" s="303"/>
      <c r="G51" s="303"/>
      <c r="H51" s="303"/>
      <c r="I51" s="303"/>
      <c r="J51" s="303"/>
      <c r="K51" s="135"/>
    </row>
    <row r="52" spans="2:11" customFormat="1" ht="25.5" customHeight="1">
      <c r="B52" s="134"/>
      <c r="C52" s="304" t="s">
        <v>674</v>
      </c>
      <c r="D52" s="304"/>
      <c r="E52" s="304"/>
      <c r="F52" s="304"/>
      <c r="G52" s="304"/>
      <c r="H52" s="304"/>
      <c r="I52" s="304"/>
      <c r="J52" s="304"/>
      <c r="K52" s="135"/>
    </row>
    <row r="53" spans="2:11" customFormat="1" ht="5.25" customHeight="1">
      <c r="B53" s="134"/>
      <c r="C53" s="136"/>
      <c r="D53" s="136"/>
      <c r="E53" s="136"/>
      <c r="F53" s="136"/>
      <c r="G53" s="136"/>
      <c r="H53" s="136"/>
      <c r="I53" s="136"/>
      <c r="J53" s="136"/>
      <c r="K53" s="135"/>
    </row>
    <row r="54" spans="2:11" customFormat="1" ht="15" customHeight="1">
      <c r="B54" s="134"/>
      <c r="C54" s="303" t="s">
        <v>675</v>
      </c>
      <c r="D54" s="303"/>
      <c r="E54" s="303"/>
      <c r="F54" s="303"/>
      <c r="G54" s="303"/>
      <c r="H54" s="303"/>
      <c r="I54" s="303"/>
      <c r="J54" s="303"/>
      <c r="K54" s="135"/>
    </row>
    <row r="55" spans="2:11" customFormat="1" ht="15" customHeight="1">
      <c r="B55" s="134"/>
      <c r="C55" s="303" t="s">
        <v>676</v>
      </c>
      <c r="D55" s="303"/>
      <c r="E55" s="303"/>
      <c r="F55" s="303"/>
      <c r="G55" s="303"/>
      <c r="H55" s="303"/>
      <c r="I55" s="303"/>
      <c r="J55" s="303"/>
      <c r="K55" s="135"/>
    </row>
    <row r="56" spans="2:11" customFormat="1" ht="12.75" customHeight="1">
      <c r="B56" s="134"/>
      <c r="C56" s="137"/>
      <c r="D56" s="137"/>
      <c r="E56" s="137"/>
      <c r="F56" s="137"/>
      <c r="G56" s="137"/>
      <c r="H56" s="137"/>
      <c r="I56" s="137"/>
      <c r="J56" s="137"/>
      <c r="K56" s="135"/>
    </row>
    <row r="57" spans="2:11" customFormat="1" ht="15" customHeight="1">
      <c r="B57" s="134"/>
      <c r="C57" s="303" t="s">
        <v>677</v>
      </c>
      <c r="D57" s="303"/>
      <c r="E57" s="303"/>
      <c r="F57" s="303"/>
      <c r="G57" s="303"/>
      <c r="H57" s="303"/>
      <c r="I57" s="303"/>
      <c r="J57" s="303"/>
      <c r="K57" s="135"/>
    </row>
    <row r="58" spans="2:11" customFormat="1" ht="15" customHeight="1">
      <c r="B58" s="134"/>
      <c r="C58" s="139"/>
      <c r="D58" s="303" t="s">
        <v>678</v>
      </c>
      <c r="E58" s="303"/>
      <c r="F58" s="303"/>
      <c r="G58" s="303"/>
      <c r="H58" s="303"/>
      <c r="I58" s="303"/>
      <c r="J58" s="303"/>
      <c r="K58" s="135"/>
    </row>
    <row r="59" spans="2:11" customFormat="1" ht="15" customHeight="1">
      <c r="B59" s="134"/>
      <c r="C59" s="139"/>
      <c r="D59" s="303" t="s">
        <v>679</v>
      </c>
      <c r="E59" s="303"/>
      <c r="F59" s="303"/>
      <c r="G59" s="303"/>
      <c r="H59" s="303"/>
      <c r="I59" s="303"/>
      <c r="J59" s="303"/>
      <c r="K59" s="135"/>
    </row>
    <row r="60" spans="2:11" customFormat="1" ht="15" customHeight="1">
      <c r="B60" s="134"/>
      <c r="C60" s="139"/>
      <c r="D60" s="303" t="s">
        <v>680</v>
      </c>
      <c r="E60" s="303"/>
      <c r="F60" s="303"/>
      <c r="G60" s="303"/>
      <c r="H60" s="303"/>
      <c r="I60" s="303"/>
      <c r="J60" s="303"/>
      <c r="K60" s="135"/>
    </row>
    <row r="61" spans="2:11" customFormat="1" ht="15" customHeight="1">
      <c r="B61" s="134"/>
      <c r="C61" s="139"/>
      <c r="D61" s="303" t="s">
        <v>681</v>
      </c>
      <c r="E61" s="303"/>
      <c r="F61" s="303"/>
      <c r="G61" s="303"/>
      <c r="H61" s="303"/>
      <c r="I61" s="303"/>
      <c r="J61" s="303"/>
      <c r="K61" s="135"/>
    </row>
    <row r="62" spans="2:11" customFormat="1" ht="15" customHeight="1">
      <c r="B62" s="134"/>
      <c r="C62" s="139"/>
      <c r="D62" s="302" t="s">
        <v>682</v>
      </c>
      <c r="E62" s="302"/>
      <c r="F62" s="302"/>
      <c r="G62" s="302"/>
      <c r="H62" s="302"/>
      <c r="I62" s="302"/>
      <c r="J62" s="302"/>
      <c r="K62" s="135"/>
    </row>
    <row r="63" spans="2:11" customFormat="1" ht="15" customHeight="1">
      <c r="B63" s="134"/>
      <c r="C63" s="139"/>
      <c r="D63" s="303" t="s">
        <v>683</v>
      </c>
      <c r="E63" s="303"/>
      <c r="F63" s="303"/>
      <c r="G63" s="303"/>
      <c r="H63" s="303"/>
      <c r="I63" s="303"/>
      <c r="J63" s="303"/>
      <c r="K63" s="135"/>
    </row>
    <row r="64" spans="2:11" customFormat="1" ht="12.75" customHeight="1">
      <c r="B64" s="134"/>
      <c r="C64" s="139"/>
      <c r="D64" s="139"/>
      <c r="E64" s="142"/>
      <c r="F64" s="139"/>
      <c r="G64" s="139"/>
      <c r="H64" s="139"/>
      <c r="I64" s="139"/>
      <c r="J64" s="139"/>
      <c r="K64" s="135"/>
    </row>
    <row r="65" spans="2:11" customFormat="1" ht="15" customHeight="1">
      <c r="B65" s="134"/>
      <c r="C65" s="139"/>
      <c r="D65" s="303" t="s">
        <v>684</v>
      </c>
      <c r="E65" s="303"/>
      <c r="F65" s="303"/>
      <c r="G65" s="303"/>
      <c r="H65" s="303"/>
      <c r="I65" s="303"/>
      <c r="J65" s="303"/>
      <c r="K65" s="135"/>
    </row>
    <row r="66" spans="2:11" customFormat="1" ht="15" customHeight="1">
      <c r="B66" s="134"/>
      <c r="C66" s="139"/>
      <c r="D66" s="302" t="s">
        <v>685</v>
      </c>
      <c r="E66" s="302"/>
      <c r="F66" s="302"/>
      <c r="G66" s="302"/>
      <c r="H66" s="302"/>
      <c r="I66" s="302"/>
      <c r="J66" s="302"/>
      <c r="K66" s="135"/>
    </row>
    <row r="67" spans="2:11" customFormat="1" ht="15" customHeight="1">
      <c r="B67" s="134"/>
      <c r="C67" s="139"/>
      <c r="D67" s="303" t="s">
        <v>686</v>
      </c>
      <c r="E67" s="303"/>
      <c r="F67" s="303"/>
      <c r="G67" s="303"/>
      <c r="H67" s="303"/>
      <c r="I67" s="303"/>
      <c r="J67" s="303"/>
      <c r="K67" s="135"/>
    </row>
    <row r="68" spans="2:11" customFormat="1" ht="15" customHeight="1">
      <c r="B68" s="134"/>
      <c r="C68" s="139"/>
      <c r="D68" s="303" t="s">
        <v>687</v>
      </c>
      <c r="E68" s="303"/>
      <c r="F68" s="303"/>
      <c r="G68" s="303"/>
      <c r="H68" s="303"/>
      <c r="I68" s="303"/>
      <c r="J68" s="303"/>
      <c r="K68" s="135"/>
    </row>
    <row r="69" spans="2:11" customFormat="1" ht="15" customHeight="1">
      <c r="B69" s="134"/>
      <c r="C69" s="139"/>
      <c r="D69" s="303" t="s">
        <v>688</v>
      </c>
      <c r="E69" s="303"/>
      <c r="F69" s="303"/>
      <c r="G69" s="303"/>
      <c r="H69" s="303"/>
      <c r="I69" s="303"/>
      <c r="J69" s="303"/>
      <c r="K69" s="135"/>
    </row>
    <row r="70" spans="2:11" customFormat="1" ht="15" customHeight="1">
      <c r="B70" s="134"/>
      <c r="C70" s="139"/>
      <c r="D70" s="303" t="s">
        <v>689</v>
      </c>
      <c r="E70" s="303"/>
      <c r="F70" s="303"/>
      <c r="G70" s="303"/>
      <c r="H70" s="303"/>
      <c r="I70" s="303"/>
      <c r="J70" s="303"/>
      <c r="K70" s="135"/>
    </row>
    <row r="71" spans="2:11" customFormat="1" ht="12.75" customHeight="1">
      <c r="B71" s="143"/>
      <c r="C71" s="144"/>
      <c r="D71" s="144"/>
      <c r="E71" s="144"/>
      <c r="F71" s="144"/>
      <c r="G71" s="144"/>
      <c r="H71" s="144"/>
      <c r="I71" s="144"/>
      <c r="J71" s="144"/>
      <c r="K71" s="145"/>
    </row>
    <row r="72" spans="2:11" customFormat="1" ht="18.75" customHeight="1">
      <c r="B72" s="146"/>
      <c r="C72" s="146"/>
      <c r="D72" s="146"/>
      <c r="E72" s="146"/>
      <c r="F72" s="146"/>
      <c r="G72" s="146"/>
      <c r="H72" s="146"/>
      <c r="I72" s="146"/>
      <c r="J72" s="146"/>
      <c r="K72" s="147"/>
    </row>
    <row r="73" spans="2:11" customFormat="1" ht="18.75" customHeight="1">
      <c r="B73" s="147"/>
      <c r="C73" s="147"/>
      <c r="D73" s="147"/>
      <c r="E73" s="147"/>
      <c r="F73" s="147"/>
      <c r="G73" s="147"/>
      <c r="H73" s="147"/>
      <c r="I73" s="147"/>
      <c r="J73" s="147"/>
      <c r="K73" s="147"/>
    </row>
    <row r="74" spans="2:11" customFormat="1" ht="7.5" customHeight="1">
      <c r="B74" s="148"/>
      <c r="C74" s="149"/>
      <c r="D74" s="149"/>
      <c r="E74" s="149"/>
      <c r="F74" s="149"/>
      <c r="G74" s="149"/>
      <c r="H74" s="149"/>
      <c r="I74" s="149"/>
      <c r="J74" s="149"/>
      <c r="K74" s="150"/>
    </row>
    <row r="75" spans="2:11" customFormat="1" ht="45" customHeight="1">
      <c r="B75" s="151"/>
      <c r="C75" s="301" t="s">
        <v>690</v>
      </c>
      <c r="D75" s="301"/>
      <c r="E75" s="301"/>
      <c r="F75" s="301"/>
      <c r="G75" s="301"/>
      <c r="H75" s="301"/>
      <c r="I75" s="301"/>
      <c r="J75" s="301"/>
      <c r="K75" s="152"/>
    </row>
    <row r="76" spans="2:11" customFormat="1" ht="17.25" customHeight="1">
      <c r="B76" s="151"/>
      <c r="C76" s="153" t="s">
        <v>691</v>
      </c>
      <c r="D76" s="153"/>
      <c r="E76" s="153"/>
      <c r="F76" s="153" t="s">
        <v>692</v>
      </c>
      <c r="G76" s="154"/>
      <c r="H76" s="153" t="s">
        <v>55</v>
      </c>
      <c r="I76" s="153" t="s">
        <v>58</v>
      </c>
      <c r="J76" s="153" t="s">
        <v>693</v>
      </c>
      <c r="K76" s="152"/>
    </row>
    <row r="77" spans="2:11" customFormat="1" ht="17.25" customHeight="1">
      <c r="B77" s="151"/>
      <c r="C77" s="155" t="s">
        <v>694</v>
      </c>
      <c r="D77" s="155"/>
      <c r="E77" s="155"/>
      <c r="F77" s="156" t="s">
        <v>695</v>
      </c>
      <c r="G77" s="157"/>
      <c r="H77" s="155"/>
      <c r="I77" s="155"/>
      <c r="J77" s="155" t="s">
        <v>696</v>
      </c>
      <c r="K77" s="152"/>
    </row>
    <row r="78" spans="2:11" customFormat="1" ht="5.25" customHeight="1">
      <c r="B78" s="151"/>
      <c r="C78" s="158"/>
      <c r="D78" s="158"/>
      <c r="E78" s="158"/>
      <c r="F78" s="158"/>
      <c r="G78" s="159"/>
      <c r="H78" s="158"/>
      <c r="I78" s="158"/>
      <c r="J78" s="158"/>
      <c r="K78" s="152"/>
    </row>
    <row r="79" spans="2:11" customFormat="1" ht="15" customHeight="1">
      <c r="B79" s="151"/>
      <c r="C79" s="140" t="s">
        <v>54</v>
      </c>
      <c r="D79" s="160"/>
      <c r="E79" s="160"/>
      <c r="F79" s="161" t="s">
        <v>697</v>
      </c>
      <c r="G79" s="162"/>
      <c r="H79" s="140" t="s">
        <v>698</v>
      </c>
      <c r="I79" s="140" t="s">
        <v>699</v>
      </c>
      <c r="J79" s="140">
        <v>20</v>
      </c>
      <c r="K79" s="152"/>
    </row>
    <row r="80" spans="2:11" customFormat="1" ht="15" customHeight="1">
      <c r="B80" s="151"/>
      <c r="C80" s="140" t="s">
        <v>700</v>
      </c>
      <c r="D80" s="140"/>
      <c r="E80" s="140"/>
      <c r="F80" s="161" t="s">
        <v>697</v>
      </c>
      <c r="G80" s="162"/>
      <c r="H80" s="140" t="s">
        <v>701</v>
      </c>
      <c r="I80" s="140" t="s">
        <v>699</v>
      </c>
      <c r="J80" s="140">
        <v>120</v>
      </c>
      <c r="K80" s="152"/>
    </row>
    <row r="81" spans="2:11" customFormat="1" ht="15" customHeight="1">
      <c r="B81" s="163"/>
      <c r="C81" s="140" t="s">
        <v>702</v>
      </c>
      <c r="D81" s="140"/>
      <c r="E81" s="140"/>
      <c r="F81" s="161" t="s">
        <v>703</v>
      </c>
      <c r="G81" s="162"/>
      <c r="H81" s="140" t="s">
        <v>704</v>
      </c>
      <c r="I81" s="140" t="s">
        <v>699</v>
      </c>
      <c r="J81" s="140">
        <v>50</v>
      </c>
      <c r="K81" s="152"/>
    </row>
    <row r="82" spans="2:11" customFormat="1" ht="15" customHeight="1">
      <c r="B82" s="163"/>
      <c r="C82" s="140" t="s">
        <v>705</v>
      </c>
      <c r="D82" s="140"/>
      <c r="E82" s="140"/>
      <c r="F82" s="161" t="s">
        <v>697</v>
      </c>
      <c r="G82" s="162"/>
      <c r="H82" s="140" t="s">
        <v>706</v>
      </c>
      <c r="I82" s="140" t="s">
        <v>707</v>
      </c>
      <c r="J82" s="140"/>
      <c r="K82" s="152"/>
    </row>
    <row r="83" spans="2:11" customFormat="1" ht="15" customHeight="1">
      <c r="B83" s="163"/>
      <c r="C83" s="140" t="s">
        <v>708</v>
      </c>
      <c r="D83" s="140"/>
      <c r="E83" s="140"/>
      <c r="F83" s="161" t="s">
        <v>703</v>
      </c>
      <c r="G83" s="140"/>
      <c r="H83" s="140" t="s">
        <v>709</v>
      </c>
      <c r="I83" s="140" t="s">
        <v>699</v>
      </c>
      <c r="J83" s="140">
        <v>15</v>
      </c>
      <c r="K83" s="152"/>
    </row>
    <row r="84" spans="2:11" customFormat="1" ht="15" customHeight="1">
      <c r="B84" s="163"/>
      <c r="C84" s="140" t="s">
        <v>710</v>
      </c>
      <c r="D84" s="140"/>
      <c r="E84" s="140"/>
      <c r="F84" s="161" t="s">
        <v>703</v>
      </c>
      <c r="G84" s="140"/>
      <c r="H84" s="140" t="s">
        <v>711</v>
      </c>
      <c r="I84" s="140" t="s">
        <v>699</v>
      </c>
      <c r="J84" s="140">
        <v>15</v>
      </c>
      <c r="K84" s="152"/>
    </row>
    <row r="85" spans="2:11" customFormat="1" ht="15" customHeight="1">
      <c r="B85" s="163"/>
      <c r="C85" s="140" t="s">
        <v>712</v>
      </c>
      <c r="D85" s="140"/>
      <c r="E85" s="140"/>
      <c r="F85" s="161" t="s">
        <v>703</v>
      </c>
      <c r="G85" s="140"/>
      <c r="H85" s="140" t="s">
        <v>713</v>
      </c>
      <c r="I85" s="140" t="s">
        <v>699</v>
      </c>
      <c r="J85" s="140">
        <v>20</v>
      </c>
      <c r="K85" s="152"/>
    </row>
    <row r="86" spans="2:11" customFormat="1" ht="15" customHeight="1">
      <c r="B86" s="163"/>
      <c r="C86" s="140" t="s">
        <v>714</v>
      </c>
      <c r="D86" s="140"/>
      <c r="E86" s="140"/>
      <c r="F86" s="161" t="s">
        <v>703</v>
      </c>
      <c r="G86" s="140"/>
      <c r="H86" s="140" t="s">
        <v>715</v>
      </c>
      <c r="I86" s="140" t="s">
        <v>699</v>
      </c>
      <c r="J86" s="140">
        <v>20</v>
      </c>
      <c r="K86" s="152"/>
    </row>
    <row r="87" spans="2:11" customFormat="1" ht="15" customHeight="1">
      <c r="B87" s="163"/>
      <c r="C87" s="140" t="s">
        <v>716</v>
      </c>
      <c r="D87" s="140"/>
      <c r="E87" s="140"/>
      <c r="F87" s="161" t="s">
        <v>703</v>
      </c>
      <c r="G87" s="162"/>
      <c r="H87" s="140" t="s">
        <v>717</v>
      </c>
      <c r="I87" s="140" t="s">
        <v>699</v>
      </c>
      <c r="J87" s="140">
        <v>50</v>
      </c>
      <c r="K87" s="152"/>
    </row>
    <row r="88" spans="2:11" customFormat="1" ht="15" customHeight="1">
      <c r="B88" s="163"/>
      <c r="C88" s="140" t="s">
        <v>718</v>
      </c>
      <c r="D88" s="140"/>
      <c r="E88" s="140"/>
      <c r="F88" s="161" t="s">
        <v>703</v>
      </c>
      <c r="G88" s="162"/>
      <c r="H88" s="140" t="s">
        <v>719</v>
      </c>
      <c r="I88" s="140" t="s">
        <v>699</v>
      </c>
      <c r="J88" s="140">
        <v>20</v>
      </c>
      <c r="K88" s="152"/>
    </row>
    <row r="89" spans="2:11" customFormat="1" ht="15" customHeight="1">
      <c r="B89" s="163"/>
      <c r="C89" s="140" t="s">
        <v>720</v>
      </c>
      <c r="D89" s="140"/>
      <c r="E89" s="140"/>
      <c r="F89" s="161" t="s">
        <v>703</v>
      </c>
      <c r="G89" s="162"/>
      <c r="H89" s="140" t="s">
        <v>721</v>
      </c>
      <c r="I89" s="140" t="s">
        <v>699</v>
      </c>
      <c r="J89" s="140">
        <v>20</v>
      </c>
      <c r="K89" s="152"/>
    </row>
    <row r="90" spans="2:11" customFormat="1" ht="15" customHeight="1">
      <c r="B90" s="163"/>
      <c r="C90" s="140" t="s">
        <v>722</v>
      </c>
      <c r="D90" s="140"/>
      <c r="E90" s="140"/>
      <c r="F90" s="161" t="s">
        <v>703</v>
      </c>
      <c r="G90" s="162"/>
      <c r="H90" s="140" t="s">
        <v>723</v>
      </c>
      <c r="I90" s="140" t="s">
        <v>699</v>
      </c>
      <c r="J90" s="140">
        <v>50</v>
      </c>
      <c r="K90" s="152"/>
    </row>
    <row r="91" spans="2:11" customFormat="1" ht="15" customHeight="1">
      <c r="B91" s="163"/>
      <c r="C91" s="140" t="s">
        <v>724</v>
      </c>
      <c r="D91" s="140"/>
      <c r="E91" s="140"/>
      <c r="F91" s="161" t="s">
        <v>703</v>
      </c>
      <c r="G91" s="162"/>
      <c r="H91" s="140" t="s">
        <v>724</v>
      </c>
      <c r="I91" s="140" t="s">
        <v>699</v>
      </c>
      <c r="J91" s="140">
        <v>50</v>
      </c>
      <c r="K91" s="152"/>
    </row>
    <row r="92" spans="2:11" customFormat="1" ht="15" customHeight="1">
      <c r="B92" s="163"/>
      <c r="C92" s="140" t="s">
        <v>725</v>
      </c>
      <c r="D92" s="140"/>
      <c r="E92" s="140"/>
      <c r="F92" s="161" t="s">
        <v>703</v>
      </c>
      <c r="G92" s="162"/>
      <c r="H92" s="140" t="s">
        <v>726</v>
      </c>
      <c r="I92" s="140" t="s">
        <v>699</v>
      </c>
      <c r="J92" s="140">
        <v>255</v>
      </c>
      <c r="K92" s="152"/>
    </row>
    <row r="93" spans="2:11" customFormat="1" ht="15" customHeight="1">
      <c r="B93" s="163"/>
      <c r="C93" s="140" t="s">
        <v>727</v>
      </c>
      <c r="D93" s="140"/>
      <c r="E93" s="140"/>
      <c r="F93" s="161" t="s">
        <v>697</v>
      </c>
      <c r="G93" s="162"/>
      <c r="H93" s="140" t="s">
        <v>728</v>
      </c>
      <c r="I93" s="140" t="s">
        <v>729</v>
      </c>
      <c r="J93" s="140"/>
      <c r="K93" s="152"/>
    </row>
    <row r="94" spans="2:11" customFormat="1" ht="15" customHeight="1">
      <c r="B94" s="163"/>
      <c r="C94" s="140" t="s">
        <v>730</v>
      </c>
      <c r="D94" s="140"/>
      <c r="E94" s="140"/>
      <c r="F94" s="161" t="s">
        <v>697</v>
      </c>
      <c r="G94" s="162"/>
      <c r="H94" s="140" t="s">
        <v>731</v>
      </c>
      <c r="I94" s="140" t="s">
        <v>732</v>
      </c>
      <c r="J94" s="140"/>
      <c r="K94" s="152"/>
    </row>
    <row r="95" spans="2:11" customFormat="1" ht="15" customHeight="1">
      <c r="B95" s="163"/>
      <c r="C95" s="140" t="s">
        <v>733</v>
      </c>
      <c r="D95" s="140"/>
      <c r="E95" s="140"/>
      <c r="F95" s="161" t="s">
        <v>697</v>
      </c>
      <c r="G95" s="162"/>
      <c r="H95" s="140" t="s">
        <v>733</v>
      </c>
      <c r="I95" s="140" t="s">
        <v>732</v>
      </c>
      <c r="J95" s="140"/>
      <c r="K95" s="152"/>
    </row>
    <row r="96" spans="2:11" customFormat="1" ht="15" customHeight="1">
      <c r="B96" s="163"/>
      <c r="C96" s="140" t="s">
        <v>39</v>
      </c>
      <c r="D96" s="140"/>
      <c r="E96" s="140"/>
      <c r="F96" s="161" t="s">
        <v>697</v>
      </c>
      <c r="G96" s="162"/>
      <c r="H96" s="140" t="s">
        <v>734</v>
      </c>
      <c r="I96" s="140" t="s">
        <v>732</v>
      </c>
      <c r="J96" s="140"/>
      <c r="K96" s="152"/>
    </row>
    <row r="97" spans="2:11" customFormat="1" ht="15" customHeight="1">
      <c r="B97" s="163"/>
      <c r="C97" s="140" t="s">
        <v>49</v>
      </c>
      <c r="D97" s="140"/>
      <c r="E97" s="140"/>
      <c r="F97" s="161" t="s">
        <v>697</v>
      </c>
      <c r="G97" s="162"/>
      <c r="H97" s="140" t="s">
        <v>735</v>
      </c>
      <c r="I97" s="140" t="s">
        <v>732</v>
      </c>
      <c r="J97" s="140"/>
      <c r="K97" s="152"/>
    </row>
    <row r="98" spans="2:11" customFormat="1" ht="15" customHeight="1">
      <c r="B98" s="164"/>
      <c r="C98" s="165"/>
      <c r="D98" s="165"/>
      <c r="E98" s="165"/>
      <c r="F98" s="165"/>
      <c r="G98" s="165"/>
      <c r="H98" s="165"/>
      <c r="I98" s="165"/>
      <c r="J98" s="165"/>
      <c r="K98" s="166"/>
    </row>
    <row r="99" spans="2:11" customFormat="1" ht="18.75" customHeight="1">
      <c r="B99" s="167"/>
      <c r="C99" s="168"/>
      <c r="D99" s="168"/>
      <c r="E99" s="168"/>
      <c r="F99" s="168"/>
      <c r="G99" s="168"/>
      <c r="H99" s="168"/>
      <c r="I99" s="168"/>
      <c r="J99" s="168"/>
      <c r="K99" s="167"/>
    </row>
    <row r="100" spans="2:11" customFormat="1" ht="18.75" customHeight="1">
      <c r="B100" s="147"/>
      <c r="C100" s="147"/>
      <c r="D100" s="147"/>
      <c r="E100" s="147"/>
      <c r="F100" s="147"/>
      <c r="G100" s="147"/>
      <c r="H100" s="147"/>
      <c r="I100" s="147"/>
      <c r="J100" s="147"/>
      <c r="K100" s="147"/>
    </row>
    <row r="101" spans="2:11" customFormat="1" ht="7.5" customHeight="1">
      <c r="B101" s="148"/>
      <c r="C101" s="149"/>
      <c r="D101" s="149"/>
      <c r="E101" s="149"/>
      <c r="F101" s="149"/>
      <c r="G101" s="149"/>
      <c r="H101" s="149"/>
      <c r="I101" s="149"/>
      <c r="J101" s="149"/>
      <c r="K101" s="150"/>
    </row>
    <row r="102" spans="2:11" customFormat="1" ht="45" customHeight="1">
      <c r="B102" s="151"/>
      <c r="C102" s="301" t="s">
        <v>736</v>
      </c>
      <c r="D102" s="301"/>
      <c r="E102" s="301"/>
      <c r="F102" s="301"/>
      <c r="G102" s="301"/>
      <c r="H102" s="301"/>
      <c r="I102" s="301"/>
      <c r="J102" s="301"/>
      <c r="K102" s="152"/>
    </row>
    <row r="103" spans="2:11" customFormat="1" ht="17.25" customHeight="1">
      <c r="B103" s="151"/>
      <c r="C103" s="153" t="s">
        <v>691</v>
      </c>
      <c r="D103" s="153"/>
      <c r="E103" s="153"/>
      <c r="F103" s="153" t="s">
        <v>692</v>
      </c>
      <c r="G103" s="154"/>
      <c r="H103" s="153" t="s">
        <v>55</v>
      </c>
      <c r="I103" s="153" t="s">
        <v>58</v>
      </c>
      <c r="J103" s="153" t="s">
        <v>693</v>
      </c>
      <c r="K103" s="152"/>
    </row>
    <row r="104" spans="2:11" customFormat="1" ht="17.25" customHeight="1">
      <c r="B104" s="151"/>
      <c r="C104" s="155" t="s">
        <v>694</v>
      </c>
      <c r="D104" s="155"/>
      <c r="E104" s="155"/>
      <c r="F104" s="156" t="s">
        <v>695</v>
      </c>
      <c r="G104" s="157"/>
      <c r="H104" s="155"/>
      <c r="I104" s="155"/>
      <c r="J104" s="155" t="s">
        <v>696</v>
      </c>
      <c r="K104" s="152"/>
    </row>
    <row r="105" spans="2:11" customFormat="1" ht="5.25" customHeight="1">
      <c r="B105" s="151"/>
      <c r="C105" s="153"/>
      <c r="D105" s="153"/>
      <c r="E105" s="153"/>
      <c r="F105" s="153"/>
      <c r="G105" s="169"/>
      <c r="H105" s="153"/>
      <c r="I105" s="153"/>
      <c r="J105" s="153"/>
      <c r="K105" s="152"/>
    </row>
    <row r="106" spans="2:11" customFormat="1" ht="15" customHeight="1">
      <c r="B106" s="151"/>
      <c r="C106" s="140" t="s">
        <v>54</v>
      </c>
      <c r="D106" s="160"/>
      <c r="E106" s="160"/>
      <c r="F106" s="161" t="s">
        <v>697</v>
      </c>
      <c r="G106" s="140"/>
      <c r="H106" s="140" t="s">
        <v>737</v>
      </c>
      <c r="I106" s="140" t="s">
        <v>699</v>
      </c>
      <c r="J106" s="140">
        <v>20</v>
      </c>
      <c r="K106" s="152"/>
    </row>
    <row r="107" spans="2:11" customFormat="1" ht="15" customHeight="1">
      <c r="B107" s="151"/>
      <c r="C107" s="140" t="s">
        <v>700</v>
      </c>
      <c r="D107" s="140"/>
      <c r="E107" s="140"/>
      <c r="F107" s="161" t="s">
        <v>697</v>
      </c>
      <c r="G107" s="140"/>
      <c r="H107" s="140" t="s">
        <v>737</v>
      </c>
      <c r="I107" s="140" t="s">
        <v>699</v>
      </c>
      <c r="J107" s="140">
        <v>120</v>
      </c>
      <c r="K107" s="152"/>
    </row>
    <row r="108" spans="2:11" customFormat="1" ht="15" customHeight="1">
      <c r="B108" s="163"/>
      <c r="C108" s="140" t="s">
        <v>702</v>
      </c>
      <c r="D108" s="140"/>
      <c r="E108" s="140"/>
      <c r="F108" s="161" t="s">
        <v>703</v>
      </c>
      <c r="G108" s="140"/>
      <c r="H108" s="140" t="s">
        <v>737</v>
      </c>
      <c r="I108" s="140" t="s">
        <v>699</v>
      </c>
      <c r="J108" s="140">
        <v>50</v>
      </c>
      <c r="K108" s="152"/>
    </row>
    <row r="109" spans="2:11" customFormat="1" ht="15" customHeight="1">
      <c r="B109" s="163"/>
      <c r="C109" s="140" t="s">
        <v>705</v>
      </c>
      <c r="D109" s="140"/>
      <c r="E109" s="140"/>
      <c r="F109" s="161" t="s">
        <v>697</v>
      </c>
      <c r="G109" s="140"/>
      <c r="H109" s="140" t="s">
        <v>737</v>
      </c>
      <c r="I109" s="140" t="s">
        <v>707</v>
      </c>
      <c r="J109" s="140"/>
      <c r="K109" s="152"/>
    </row>
    <row r="110" spans="2:11" customFormat="1" ht="15" customHeight="1">
      <c r="B110" s="163"/>
      <c r="C110" s="140" t="s">
        <v>716</v>
      </c>
      <c r="D110" s="140"/>
      <c r="E110" s="140"/>
      <c r="F110" s="161" t="s">
        <v>703</v>
      </c>
      <c r="G110" s="140"/>
      <c r="H110" s="140" t="s">
        <v>737</v>
      </c>
      <c r="I110" s="140" t="s">
        <v>699</v>
      </c>
      <c r="J110" s="140">
        <v>50</v>
      </c>
      <c r="K110" s="152"/>
    </row>
    <row r="111" spans="2:11" customFormat="1" ht="15" customHeight="1">
      <c r="B111" s="163"/>
      <c r="C111" s="140" t="s">
        <v>724</v>
      </c>
      <c r="D111" s="140"/>
      <c r="E111" s="140"/>
      <c r="F111" s="161" t="s">
        <v>703</v>
      </c>
      <c r="G111" s="140"/>
      <c r="H111" s="140" t="s">
        <v>737</v>
      </c>
      <c r="I111" s="140" t="s">
        <v>699</v>
      </c>
      <c r="J111" s="140">
        <v>50</v>
      </c>
      <c r="K111" s="152"/>
    </row>
    <row r="112" spans="2:11" customFormat="1" ht="15" customHeight="1">
      <c r="B112" s="163"/>
      <c r="C112" s="140" t="s">
        <v>722</v>
      </c>
      <c r="D112" s="140"/>
      <c r="E112" s="140"/>
      <c r="F112" s="161" t="s">
        <v>703</v>
      </c>
      <c r="G112" s="140"/>
      <c r="H112" s="140" t="s">
        <v>737</v>
      </c>
      <c r="I112" s="140" t="s">
        <v>699</v>
      </c>
      <c r="J112" s="140">
        <v>50</v>
      </c>
      <c r="K112" s="152"/>
    </row>
    <row r="113" spans="2:11" customFormat="1" ht="15" customHeight="1">
      <c r="B113" s="163"/>
      <c r="C113" s="140" t="s">
        <v>54</v>
      </c>
      <c r="D113" s="140"/>
      <c r="E113" s="140"/>
      <c r="F113" s="161" t="s">
        <v>697</v>
      </c>
      <c r="G113" s="140"/>
      <c r="H113" s="140" t="s">
        <v>738</v>
      </c>
      <c r="I113" s="140" t="s">
        <v>699</v>
      </c>
      <c r="J113" s="140">
        <v>20</v>
      </c>
      <c r="K113" s="152"/>
    </row>
    <row r="114" spans="2:11" customFormat="1" ht="15" customHeight="1">
      <c r="B114" s="163"/>
      <c r="C114" s="140" t="s">
        <v>739</v>
      </c>
      <c r="D114" s="140"/>
      <c r="E114" s="140"/>
      <c r="F114" s="161" t="s">
        <v>697</v>
      </c>
      <c r="G114" s="140"/>
      <c r="H114" s="140" t="s">
        <v>740</v>
      </c>
      <c r="I114" s="140" t="s">
        <v>699</v>
      </c>
      <c r="J114" s="140">
        <v>120</v>
      </c>
      <c r="K114" s="152"/>
    </row>
    <row r="115" spans="2:11" customFormat="1" ht="15" customHeight="1">
      <c r="B115" s="163"/>
      <c r="C115" s="140" t="s">
        <v>39</v>
      </c>
      <c r="D115" s="140"/>
      <c r="E115" s="140"/>
      <c r="F115" s="161" t="s">
        <v>697</v>
      </c>
      <c r="G115" s="140"/>
      <c r="H115" s="140" t="s">
        <v>741</v>
      </c>
      <c r="I115" s="140" t="s">
        <v>732</v>
      </c>
      <c r="J115" s="140"/>
      <c r="K115" s="152"/>
    </row>
    <row r="116" spans="2:11" customFormat="1" ht="15" customHeight="1">
      <c r="B116" s="163"/>
      <c r="C116" s="140" t="s">
        <v>49</v>
      </c>
      <c r="D116" s="140"/>
      <c r="E116" s="140"/>
      <c r="F116" s="161" t="s">
        <v>697</v>
      </c>
      <c r="G116" s="140"/>
      <c r="H116" s="140" t="s">
        <v>742</v>
      </c>
      <c r="I116" s="140" t="s">
        <v>732</v>
      </c>
      <c r="J116" s="140"/>
      <c r="K116" s="152"/>
    </row>
    <row r="117" spans="2:11" customFormat="1" ht="15" customHeight="1">
      <c r="B117" s="163"/>
      <c r="C117" s="140" t="s">
        <v>58</v>
      </c>
      <c r="D117" s="140"/>
      <c r="E117" s="140"/>
      <c r="F117" s="161" t="s">
        <v>697</v>
      </c>
      <c r="G117" s="140"/>
      <c r="H117" s="140" t="s">
        <v>743</v>
      </c>
      <c r="I117" s="140" t="s">
        <v>744</v>
      </c>
      <c r="J117" s="140"/>
      <c r="K117" s="152"/>
    </row>
    <row r="118" spans="2:11" customFormat="1" ht="15" customHeight="1">
      <c r="B118" s="164"/>
      <c r="C118" s="170"/>
      <c r="D118" s="170"/>
      <c r="E118" s="170"/>
      <c r="F118" s="170"/>
      <c r="G118" s="170"/>
      <c r="H118" s="170"/>
      <c r="I118" s="170"/>
      <c r="J118" s="170"/>
      <c r="K118" s="166"/>
    </row>
    <row r="119" spans="2:11" customFormat="1" ht="18.75" customHeight="1">
      <c r="B119" s="171"/>
      <c r="C119" s="172"/>
      <c r="D119" s="172"/>
      <c r="E119" s="172"/>
      <c r="F119" s="173"/>
      <c r="G119" s="172"/>
      <c r="H119" s="172"/>
      <c r="I119" s="172"/>
      <c r="J119" s="172"/>
      <c r="K119" s="171"/>
    </row>
    <row r="120" spans="2:11" customFormat="1" ht="18.75" customHeight="1">
      <c r="B120" s="147"/>
      <c r="C120" s="147"/>
      <c r="D120" s="147"/>
      <c r="E120" s="147"/>
      <c r="F120" s="147"/>
      <c r="G120" s="147"/>
      <c r="H120" s="147"/>
      <c r="I120" s="147"/>
      <c r="J120" s="147"/>
      <c r="K120" s="147"/>
    </row>
    <row r="121" spans="2:11" customFormat="1" ht="7.5" customHeight="1">
      <c r="B121" s="174"/>
      <c r="C121" s="175"/>
      <c r="D121" s="175"/>
      <c r="E121" s="175"/>
      <c r="F121" s="175"/>
      <c r="G121" s="175"/>
      <c r="H121" s="175"/>
      <c r="I121" s="175"/>
      <c r="J121" s="175"/>
      <c r="K121" s="176"/>
    </row>
    <row r="122" spans="2:11" customFormat="1" ht="45" customHeight="1">
      <c r="B122" s="177"/>
      <c r="C122" s="299" t="s">
        <v>745</v>
      </c>
      <c r="D122" s="299"/>
      <c r="E122" s="299"/>
      <c r="F122" s="299"/>
      <c r="G122" s="299"/>
      <c r="H122" s="299"/>
      <c r="I122" s="299"/>
      <c r="J122" s="299"/>
      <c r="K122" s="178"/>
    </row>
    <row r="123" spans="2:11" customFormat="1" ht="17.25" customHeight="1">
      <c r="B123" s="179"/>
      <c r="C123" s="153" t="s">
        <v>691</v>
      </c>
      <c r="D123" s="153"/>
      <c r="E123" s="153"/>
      <c r="F123" s="153" t="s">
        <v>692</v>
      </c>
      <c r="G123" s="154"/>
      <c r="H123" s="153" t="s">
        <v>55</v>
      </c>
      <c r="I123" s="153" t="s">
        <v>58</v>
      </c>
      <c r="J123" s="153" t="s">
        <v>693</v>
      </c>
      <c r="K123" s="180"/>
    </row>
    <row r="124" spans="2:11" customFormat="1" ht="17.25" customHeight="1">
      <c r="B124" s="179"/>
      <c r="C124" s="155" t="s">
        <v>694</v>
      </c>
      <c r="D124" s="155"/>
      <c r="E124" s="155"/>
      <c r="F124" s="156" t="s">
        <v>695</v>
      </c>
      <c r="G124" s="157"/>
      <c r="H124" s="155"/>
      <c r="I124" s="155"/>
      <c r="J124" s="155" t="s">
        <v>696</v>
      </c>
      <c r="K124" s="180"/>
    </row>
    <row r="125" spans="2:11" customFormat="1" ht="5.25" customHeight="1">
      <c r="B125" s="181"/>
      <c r="C125" s="158"/>
      <c r="D125" s="158"/>
      <c r="E125" s="158"/>
      <c r="F125" s="158"/>
      <c r="G125" s="182"/>
      <c r="H125" s="158"/>
      <c r="I125" s="158"/>
      <c r="J125" s="158"/>
      <c r="K125" s="183"/>
    </row>
    <row r="126" spans="2:11" customFormat="1" ht="15" customHeight="1">
      <c r="B126" s="181"/>
      <c r="C126" s="140" t="s">
        <v>700</v>
      </c>
      <c r="D126" s="160"/>
      <c r="E126" s="160"/>
      <c r="F126" s="161" t="s">
        <v>697</v>
      </c>
      <c r="G126" s="140"/>
      <c r="H126" s="140" t="s">
        <v>737</v>
      </c>
      <c r="I126" s="140" t="s">
        <v>699</v>
      </c>
      <c r="J126" s="140">
        <v>120</v>
      </c>
      <c r="K126" s="184"/>
    </row>
    <row r="127" spans="2:11" customFormat="1" ht="15" customHeight="1">
      <c r="B127" s="181"/>
      <c r="C127" s="140" t="s">
        <v>746</v>
      </c>
      <c r="D127" s="140"/>
      <c r="E127" s="140"/>
      <c r="F127" s="161" t="s">
        <v>697</v>
      </c>
      <c r="G127" s="140"/>
      <c r="H127" s="140" t="s">
        <v>747</v>
      </c>
      <c r="I127" s="140" t="s">
        <v>699</v>
      </c>
      <c r="J127" s="140" t="s">
        <v>748</v>
      </c>
      <c r="K127" s="184"/>
    </row>
    <row r="128" spans="2:11" customFormat="1" ht="15" customHeight="1">
      <c r="B128" s="181"/>
      <c r="C128" s="140" t="s">
        <v>645</v>
      </c>
      <c r="D128" s="140"/>
      <c r="E128" s="140"/>
      <c r="F128" s="161" t="s">
        <v>697</v>
      </c>
      <c r="G128" s="140"/>
      <c r="H128" s="140" t="s">
        <v>749</v>
      </c>
      <c r="I128" s="140" t="s">
        <v>699</v>
      </c>
      <c r="J128" s="140" t="s">
        <v>748</v>
      </c>
      <c r="K128" s="184"/>
    </row>
    <row r="129" spans="2:11" customFormat="1" ht="15" customHeight="1">
      <c r="B129" s="181"/>
      <c r="C129" s="140" t="s">
        <v>708</v>
      </c>
      <c r="D129" s="140"/>
      <c r="E129" s="140"/>
      <c r="F129" s="161" t="s">
        <v>703</v>
      </c>
      <c r="G129" s="140"/>
      <c r="H129" s="140" t="s">
        <v>709</v>
      </c>
      <c r="I129" s="140" t="s">
        <v>699</v>
      </c>
      <c r="J129" s="140">
        <v>15</v>
      </c>
      <c r="K129" s="184"/>
    </row>
    <row r="130" spans="2:11" customFormat="1" ht="15" customHeight="1">
      <c r="B130" s="181"/>
      <c r="C130" s="140" t="s">
        <v>710</v>
      </c>
      <c r="D130" s="140"/>
      <c r="E130" s="140"/>
      <c r="F130" s="161" t="s">
        <v>703</v>
      </c>
      <c r="G130" s="140"/>
      <c r="H130" s="140" t="s">
        <v>711</v>
      </c>
      <c r="I130" s="140" t="s">
        <v>699</v>
      </c>
      <c r="J130" s="140">
        <v>15</v>
      </c>
      <c r="K130" s="184"/>
    </row>
    <row r="131" spans="2:11" customFormat="1" ht="15" customHeight="1">
      <c r="B131" s="181"/>
      <c r="C131" s="140" t="s">
        <v>712</v>
      </c>
      <c r="D131" s="140"/>
      <c r="E131" s="140"/>
      <c r="F131" s="161" t="s">
        <v>703</v>
      </c>
      <c r="G131" s="140"/>
      <c r="H131" s="140" t="s">
        <v>713</v>
      </c>
      <c r="I131" s="140" t="s">
        <v>699</v>
      </c>
      <c r="J131" s="140">
        <v>20</v>
      </c>
      <c r="K131" s="184"/>
    </row>
    <row r="132" spans="2:11" customFormat="1" ht="15" customHeight="1">
      <c r="B132" s="181"/>
      <c r="C132" s="140" t="s">
        <v>714</v>
      </c>
      <c r="D132" s="140"/>
      <c r="E132" s="140"/>
      <c r="F132" s="161" t="s">
        <v>703</v>
      </c>
      <c r="G132" s="140"/>
      <c r="H132" s="140" t="s">
        <v>715</v>
      </c>
      <c r="I132" s="140" t="s">
        <v>699</v>
      </c>
      <c r="J132" s="140">
        <v>20</v>
      </c>
      <c r="K132" s="184"/>
    </row>
    <row r="133" spans="2:11" customFormat="1" ht="15" customHeight="1">
      <c r="B133" s="181"/>
      <c r="C133" s="140" t="s">
        <v>702</v>
      </c>
      <c r="D133" s="140"/>
      <c r="E133" s="140"/>
      <c r="F133" s="161" t="s">
        <v>703</v>
      </c>
      <c r="G133" s="140"/>
      <c r="H133" s="140" t="s">
        <v>737</v>
      </c>
      <c r="I133" s="140" t="s">
        <v>699</v>
      </c>
      <c r="J133" s="140">
        <v>50</v>
      </c>
      <c r="K133" s="184"/>
    </row>
    <row r="134" spans="2:11" customFormat="1" ht="15" customHeight="1">
      <c r="B134" s="181"/>
      <c r="C134" s="140" t="s">
        <v>716</v>
      </c>
      <c r="D134" s="140"/>
      <c r="E134" s="140"/>
      <c r="F134" s="161" t="s">
        <v>703</v>
      </c>
      <c r="G134" s="140"/>
      <c r="H134" s="140" t="s">
        <v>737</v>
      </c>
      <c r="I134" s="140" t="s">
        <v>699</v>
      </c>
      <c r="J134" s="140">
        <v>50</v>
      </c>
      <c r="K134" s="184"/>
    </row>
    <row r="135" spans="2:11" customFormat="1" ht="15" customHeight="1">
      <c r="B135" s="181"/>
      <c r="C135" s="140" t="s">
        <v>722</v>
      </c>
      <c r="D135" s="140"/>
      <c r="E135" s="140"/>
      <c r="F135" s="161" t="s">
        <v>703</v>
      </c>
      <c r="G135" s="140"/>
      <c r="H135" s="140" t="s">
        <v>737</v>
      </c>
      <c r="I135" s="140" t="s">
        <v>699</v>
      </c>
      <c r="J135" s="140">
        <v>50</v>
      </c>
      <c r="K135" s="184"/>
    </row>
    <row r="136" spans="2:11" customFormat="1" ht="15" customHeight="1">
      <c r="B136" s="181"/>
      <c r="C136" s="140" t="s">
        <v>724</v>
      </c>
      <c r="D136" s="140"/>
      <c r="E136" s="140"/>
      <c r="F136" s="161" t="s">
        <v>703</v>
      </c>
      <c r="G136" s="140"/>
      <c r="H136" s="140" t="s">
        <v>737</v>
      </c>
      <c r="I136" s="140" t="s">
        <v>699</v>
      </c>
      <c r="J136" s="140">
        <v>50</v>
      </c>
      <c r="K136" s="184"/>
    </row>
    <row r="137" spans="2:11" customFormat="1" ht="15" customHeight="1">
      <c r="B137" s="181"/>
      <c r="C137" s="140" t="s">
        <v>725</v>
      </c>
      <c r="D137" s="140"/>
      <c r="E137" s="140"/>
      <c r="F137" s="161" t="s">
        <v>703</v>
      </c>
      <c r="G137" s="140"/>
      <c r="H137" s="140" t="s">
        <v>750</v>
      </c>
      <c r="I137" s="140" t="s">
        <v>699</v>
      </c>
      <c r="J137" s="140">
        <v>255</v>
      </c>
      <c r="K137" s="184"/>
    </row>
    <row r="138" spans="2:11" customFormat="1" ht="15" customHeight="1">
      <c r="B138" s="181"/>
      <c r="C138" s="140" t="s">
        <v>727</v>
      </c>
      <c r="D138" s="140"/>
      <c r="E138" s="140"/>
      <c r="F138" s="161" t="s">
        <v>697</v>
      </c>
      <c r="G138" s="140"/>
      <c r="H138" s="140" t="s">
        <v>751</v>
      </c>
      <c r="I138" s="140" t="s">
        <v>729</v>
      </c>
      <c r="J138" s="140"/>
      <c r="K138" s="184"/>
    </row>
    <row r="139" spans="2:11" customFormat="1" ht="15" customHeight="1">
      <c r="B139" s="181"/>
      <c r="C139" s="140" t="s">
        <v>730</v>
      </c>
      <c r="D139" s="140"/>
      <c r="E139" s="140"/>
      <c r="F139" s="161" t="s">
        <v>697</v>
      </c>
      <c r="G139" s="140"/>
      <c r="H139" s="140" t="s">
        <v>752</v>
      </c>
      <c r="I139" s="140" t="s">
        <v>732</v>
      </c>
      <c r="J139" s="140"/>
      <c r="K139" s="184"/>
    </row>
    <row r="140" spans="2:11" customFormat="1" ht="15" customHeight="1">
      <c r="B140" s="181"/>
      <c r="C140" s="140" t="s">
        <v>733</v>
      </c>
      <c r="D140" s="140"/>
      <c r="E140" s="140"/>
      <c r="F140" s="161" t="s">
        <v>697</v>
      </c>
      <c r="G140" s="140"/>
      <c r="H140" s="140" t="s">
        <v>733</v>
      </c>
      <c r="I140" s="140" t="s">
        <v>732</v>
      </c>
      <c r="J140" s="140"/>
      <c r="K140" s="184"/>
    </row>
    <row r="141" spans="2:11" customFormat="1" ht="15" customHeight="1">
      <c r="B141" s="181"/>
      <c r="C141" s="140" t="s">
        <v>39</v>
      </c>
      <c r="D141" s="140"/>
      <c r="E141" s="140"/>
      <c r="F141" s="161" t="s">
        <v>697</v>
      </c>
      <c r="G141" s="140"/>
      <c r="H141" s="140" t="s">
        <v>753</v>
      </c>
      <c r="I141" s="140" t="s">
        <v>732</v>
      </c>
      <c r="J141" s="140"/>
      <c r="K141" s="184"/>
    </row>
    <row r="142" spans="2:11" customFormat="1" ht="15" customHeight="1">
      <c r="B142" s="181"/>
      <c r="C142" s="140" t="s">
        <v>754</v>
      </c>
      <c r="D142" s="140"/>
      <c r="E142" s="140"/>
      <c r="F142" s="161" t="s">
        <v>697</v>
      </c>
      <c r="G142" s="140"/>
      <c r="H142" s="140" t="s">
        <v>755</v>
      </c>
      <c r="I142" s="140" t="s">
        <v>732</v>
      </c>
      <c r="J142" s="140"/>
      <c r="K142" s="184"/>
    </row>
    <row r="143" spans="2:11" customFormat="1" ht="15" customHeight="1">
      <c r="B143" s="185"/>
      <c r="C143" s="186"/>
      <c r="D143" s="186"/>
      <c r="E143" s="186"/>
      <c r="F143" s="186"/>
      <c r="G143" s="186"/>
      <c r="H143" s="186"/>
      <c r="I143" s="186"/>
      <c r="J143" s="186"/>
      <c r="K143" s="187"/>
    </row>
    <row r="144" spans="2:11" customFormat="1" ht="18.75" customHeight="1">
      <c r="B144" s="172"/>
      <c r="C144" s="172"/>
      <c r="D144" s="172"/>
      <c r="E144" s="172"/>
      <c r="F144" s="173"/>
      <c r="G144" s="172"/>
      <c r="H144" s="172"/>
      <c r="I144" s="172"/>
      <c r="J144" s="172"/>
      <c r="K144" s="172"/>
    </row>
    <row r="145" spans="2:11" customFormat="1" ht="18.75" customHeight="1">
      <c r="B145" s="147"/>
      <c r="C145" s="147"/>
      <c r="D145" s="147"/>
      <c r="E145" s="147"/>
      <c r="F145" s="147"/>
      <c r="G145" s="147"/>
      <c r="H145" s="147"/>
      <c r="I145" s="147"/>
      <c r="J145" s="147"/>
      <c r="K145" s="147"/>
    </row>
    <row r="146" spans="2:11" customFormat="1" ht="7.5" customHeight="1">
      <c r="B146" s="148"/>
      <c r="C146" s="149"/>
      <c r="D146" s="149"/>
      <c r="E146" s="149"/>
      <c r="F146" s="149"/>
      <c r="G146" s="149"/>
      <c r="H146" s="149"/>
      <c r="I146" s="149"/>
      <c r="J146" s="149"/>
      <c r="K146" s="150"/>
    </row>
    <row r="147" spans="2:11" customFormat="1" ht="45" customHeight="1">
      <c r="B147" s="151"/>
      <c r="C147" s="301" t="s">
        <v>756</v>
      </c>
      <c r="D147" s="301"/>
      <c r="E147" s="301"/>
      <c r="F147" s="301"/>
      <c r="G147" s="301"/>
      <c r="H147" s="301"/>
      <c r="I147" s="301"/>
      <c r="J147" s="301"/>
      <c r="K147" s="152"/>
    </row>
    <row r="148" spans="2:11" customFormat="1" ht="17.25" customHeight="1">
      <c r="B148" s="151"/>
      <c r="C148" s="153" t="s">
        <v>691</v>
      </c>
      <c r="D148" s="153"/>
      <c r="E148" s="153"/>
      <c r="F148" s="153" t="s">
        <v>692</v>
      </c>
      <c r="G148" s="154"/>
      <c r="H148" s="153" t="s">
        <v>55</v>
      </c>
      <c r="I148" s="153" t="s">
        <v>58</v>
      </c>
      <c r="J148" s="153" t="s">
        <v>693</v>
      </c>
      <c r="K148" s="152"/>
    </row>
    <row r="149" spans="2:11" customFormat="1" ht="17.25" customHeight="1">
      <c r="B149" s="151"/>
      <c r="C149" s="155" t="s">
        <v>694</v>
      </c>
      <c r="D149" s="155"/>
      <c r="E149" s="155"/>
      <c r="F149" s="156" t="s">
        <v>695</v>
      </c>
      <c r="G149" s="157"/>
      <c r="H149" s="155"/>
      <c r="I149" s="155"/>
      <c r="J149" s="155" t="s">
        <v>696</v>
      </c>
      <c r="K149" s="152"/>
    </row>
    <row r="150" spans="2:11" customFormat="1" ht="5.25" customHeight="1">
      <c r="B150" s="163"/>
      <c r="C150" s="158"/>
      <c r="D150" s="158"/>
      <c r="E150" s="158"/>
      <c r="F150" s="158"/>
      <c r="G150" s="159"/>
      <c r="H150" s="158"/>
      <c r="I150" s="158"/>
      <c r="J150" s="158"/>
      <c r="K150" s="184"/>
    </row>
    <row r="151" spans="2:11" customFormat="1" ht="15" customHeight="1">
      <c r="B151" s="163"/>
      <c r="C151" s="188" t="s">
        <v>700</v>
      </c>
      <c r="D151" s="140"/>
      <c r="E151" s="140"/>
      <c r="F151" s="189" t="s">
        <v>697</v>
      </c>
      <c r="G151" s="140"/>
      <c r="H151" s="188" t="s">
        <v>737</v>
      </c>
      <c r="I151" s="188" t="s">
        <v>699</v>
      </c>
      <c r="J151" s="188">
        <v>120</v>
      </c>
      <c r="K151" s="184"/>
    </row>
    <row r="152" spans="2:11" customFormat="1" ht="15" customHeight="1">
      <c r="B152" s="163"/>
      <c r="C152" s="188" t="s">
        <v>746</v>
      </c>
      <c r="D152" s="140"/>
      <c r="E152" s="140"/>
      <c r="F152" s="189" t="s">
        <v>697</v>
      </c>
      <c r="G152" s="140"/>
      <c r="H152" s="188" t="s">
        <v>757</v>
      </c>
      <c r="I152" s="188" t="s">
        <v>699</v>
      </c>
      <c r="J152" s="188" t="s">
        <v>748</v>
      </c>
      <c r="K152" s="184"/>
    </row>
    <row r="153" spans="2:11" customFormat="1" ht="15" customHeight="1">
      <c r="B153" s="163"/>
      <c r="C153" s="188" t="s">
        <v>645</v>
      </c>
      <c r="D153" s="140"/>
      <c r="E153" s="140"/>
      <c r="F153" s="189" t="s">
        <v>697</v>
      </c>
      <c r="G153" s="140"/>
      <c r="H153" s="188" t="s">
        <v>758</v>
      </c>
      <c r="I153" s="188" t="s">
        <v>699</v>
      </c>
      <c r="J153" s="188" t="s">
        <v>748</v>
      </c>
      <c r="K153" s="184"/>
    </row>
    <row r="154" spans="2:11" customFormat="1" ht="15" customHeight="1">
      <c r="B154" s="163"/>
      <c r="C154" s="188" t="s">
        <v>702</v>
      </c>
      <c r="D154" s="140"/>
      <c r="E154" s="140"/>
      <c r="F154" s="189" t="s">
        <v>703</v>
      </c>
      <c r="G154" s="140"/>
      <c r="H154" s="188" t="s">
        <v>737</v>
      </c>
      <c r="I154" s="188" t="s">
        <v>699</v>
      </c>
      <c r="J154" s="188">
        <v>50</v>
      </c>
      <c r="K154" s="184"/>
    </row>
    <row r="155" spans="2:11" customFormat="1" ht="15" customHeight="1">
      <c r="B155" s="163"/>
      <c r="C155" s="188" t="s">
        <v>705</v>
      </c>
      <c r="D155" s="140"/>
      <c r="E155" s="140"/>
      <c r="F155" s="189" t="s">
        <v>697</v>
      </c>
      <c r="G155" s="140"/>
      <c r="H155" s="188" t="s">
        <v>737</v>
      </c>
      <c r="I155" s="188" t="s">
        <v>707</v>
      </c>
      <c r="J155" s="188"/>
      <c r="K155" s="184"/>
    </row>
    <row r="156" spans="2:11" customFormat="1" ht="15" customHeight="1">
      <c r="B156" s="163"/>
      <c r="C156" s="188" t="s">
        <v>716</v>
      </c>
      <c r="D156" s="140"/>
      <c r="E156" s="140"/>
      <c r="F156" s="189" t="s">
        <v>703</v>
      </c>
      <c r="G156" s="140"/>
      <c r="H156" s="188" t="s">
        <v>737</v>
      </c>
      <c r="I156" s="188" t="s">
        <v>699</v>
      </c>
      <c r="J156" s="188">
        <v>50</v>
      </c>
      <c r="K156" s="184"/>
    </row>
    <row r="157" spans="2:11" customFormat="1" ht="15" customHeight="1">
      <c r="B157" s="163"/>
      <c r="C157" s="188" t="s">
        <v>724</v>
      </c>
      <c r="D157" s="140"/>
      <c r="E157" s="140"/>
      <c r="F157" s="189" t="s">
        <v>703</v>
      </c>
      <c r="G157" s="140"/>
      <c r="H157" s="188" t="s">
        <v>737</v>
      </c>
      <c r="I157" s="188" t="s">
        <v>699</v>
      </c>
      <c r="J157" s="188">
        <v>50</v>
      </c>
      <c r="K157" s="184"/>
    </row>
    <row r="158" spans="2:11" customFormat="1" ht="15" customHeight="1">
      <c r="B158" s="163"/>
      <c r="C158" s="188" t="s">
        <v>722</v>
      </c>
      <c r="D158" s="140"/>
      <c r="E158" s="140"/>
      <c r="F158" s="189" t="s">
        <v>703</v>
      </c>
      <c r="G158" s="140"/>
      <c r="H158" s="188" t="s">
        <v>737</v>
      </c>
      <c r="I158" s="188" t="s">
        <v>699</v>
      </c>
      <c r="J158" s="188">
        <v>50</v>
      </c>
      <c r="K158" s="184"/>
    </row>
    <row r="159" spans="2:11" customFormat="1" ht="15" customHeight="1">
      <c r="B159" s="163"/>
      <c r="C159" s="188" t="s">
        <v>83</v>
      </c>
      <c r="D159" s="140"/>
      <c r="E159" s="140"/>
      <c r="F159" s="189" t="s">
        <v>697</v>
      </c>
      <c r="G159" s="140"/>
      <c r="H159" s="188" t="s">
        <v>759</v>
      </c>
      <c r="I159" s="188" t="s">
        <v>699</v>
      </c>
      <c r="J159" s="188" t="s">
        <v>760</v>
      </c>
      <c r="K159" s="184"/>
    </row>
    <row r="160" spans="2:11" customFormat="1" ht="15" customHeight="1">
      <c r="B160" s="163"/>
      <c r="C160" s="188" t="s">
        <v>761</v>
      </c>
      <c r="D160" s="140"/>
      <c r="E160" s="140"/>
      <c r="F160" s="189" t="s">
        <v>697</v>
      </c>
      <c r="G160" s="140"/>
      <c r="H160" s="188" t="s">
        <v>762</v>
      </c>
      <c r="I160" s="188" t="s">
        <v>732</v>
      </c>
      <c r="J160" s="188"/>
      <c r="K160" s="184"/>
    </row>
    <row r="161" spans="2:11" customFormat="1" ht="15" customHeight="1">
      <c r="B161" s="190"/>
      <c r="C161" s="170"/>
      <c r="D161" s="170"/>
      <c r="E161" s="170"/>
      <c r="F161" s="170"/>
      <c r="G161" s="170"/>
      <c r="H161" s="170"/>
      <c r="I161" s="170"/>
      <c r="J161" s="170"/>
      <c r="K161" s="191"/>
    </row>
    <row r="162" spans="2:11" customFormat="1" ht="18.75" customHeight="1">
      <c r="B162" s="172"/>
      <c r="C162" s="182"/>
      <c r="D162" s="182"/>
      <c r="E162" s="182"/>
      <c r="F162" s="192"/>
      <c r="G162" s="182"/>
      <c r="H162" s="182"/>
      <c r="I162" s="182"/>
      <c r="J162" s="182"/>
      <c r="K162" s="172"/>
    </row>
    <row r="163" spans="2:11" customFormat="1" ht="18.75" customHeight="1">
      <c r="B163" s="147"/>
      <c r="C163" s="147"/>
      <c r="D163" s="147"/>
      <c r="E163" s="147"/>
      <c r="F163" s="147"/>
      <c r="G163" s="147"/>
      <c r="H163" s="147"/>
      <c r="I163" s="147"/>
      <c r="J163" s="147"/>
      <c r="K163" s="147"/>
    </row>
    <row r="164" spans="2:11" customFormat="1" ht="7.5" customHeight="1">
      <c r="B164" s="129"/>
      <c r="C164" s="130"/>
      <c r="D164" s="130"/>
      <c r="E164" s="130"/>
      <c r="F164" s="130"/>
      <c r="G164" s="130"/>
      <c r="H164" s="130"/>
      <c r="I164" s="130"/>
      <c r="J164" s="130"/>
      <c r="K164" s="131"/>
    </row>
    <row r="165" spans="2:11" customFormat="1" ht="45" customHeight="1">
      <c r="B165" s="132"/>
      <c r="C165" s="299" t="s">
        <v>763</v>
      </c>
      <c r="D165" s="299"/>
      <c r="E165" s="299"/>
      <c r="F165" s="299"/>
      <c r="G165" s="299"/>
      <c r="H165" s="299"/>
      <c r="I165" s="299"/>
      <c r="J165" s="299"/>
      <c r="K165" s="133"/>
    </row>
    <row r="166" spans="2:11" customFormat="1" ht="17.25" customHeight="1">
      <c r="B166" s="132"/>
      <c r="C166" s="153" t="s">
        <v>691</v>
      </c>
      <c r="D166" s="153"/>
      <c r="E166" s="153"/>
      <c r="F166" s="153" t="s">
        <v>692</v>
      </c>
      <c r="G166" s="193"/>
      <c r="H166" s="194" t="s">
        <v>55</v>
      </c>
      <c r="I166" s="194" t="s">
        <v>58</v>
      </c>
      <c r="J166" s="153" t="s">
        <v>693</v>
      </c>
      <c r="K166" s="133"/>
    </row>
    <row r="167" spans="2:11" customFormat="1" ht="17.25" customHeight="1">
      <c r="B167" s="134"/>
      <c r="C167" s="155" t="s">
        <v>694</v>
      </c>
      <c r="D167" s="155"/>
      <c r="E167" s="155"/>
      <c r="F167" s="156" t="s">
        <v>695</v>
      </c>
      <c r="G167" s="195"/>
      <c r="H167" s="196"/>
      <c r="I167" s="196"/>
      <c r="J167" s="155" t="s">
        <v>696</v>
      </c>
      <c r="K167" s="135"/>
    </row>
    <row r="168" spans="2:11" customFormat="1" ht="5.25" customHeight="1">
      <c r="B168" s="163"/>
      <c r="C168" s="158"/>
      <c r="D168" s="158"/>
      <c r="E168" s="158"/>
      <c r="F168" s="158"/>
      <c r="G168" s="159"/>
      <c r="H168" s="158"/>
      <c r="I168" s="158"/>
      <c r="J168" s="158"/>
      <c r="K168" s="184"/>
    </row>
    <row r="169" spans="2:11" customFormat="1" ht="15" customHeight="1">
      <c r="B169" s="163"/>
      <c r="C169" s="140" t="s">
        <v>700</v>
      </c>
      <c r="D169" s="140"/>
      <c r="E169" s="140"/>
      <c r="F169" s="161" t="s">
        <v>697</v>
      </c>
      <c r="G169" s="140"/>
      <c r="H169" s="140" t="s">
        <v>737</v>
      </c>
      <c r="I169" s="140" t="s">
        <v>699</v>
      </c>
      <c r="J169" s="140">
        <v>120</v>
      </c>
      <c r="K169" s="184"/>
    </row>
    <row r="170" spans="2:11" customFormat="1" ht="15" customHeight="1">
      <c r="B170" s="163"/>
      <c r="C170" s="140" t="s">
        <v>746</v>
      </c>
      <c r="D170" s="140"/>
      <c r="E170" s="140"/>
      <c r="F170" s="161" t="s">
        <v>697</v>
      </c>
      <c r="G170" s="140"/>
      <c r="H170" s="140" t="s">
        <v>747</v>
      </c>
      <c r="I170" s="140" t="s">
        <v>699</v>
      </c>
      <c r="J170" s="140" t="s">
        <v>748</v>
      </c>
      <c r="K170" s="184"/>
    </row>
    <row r="171" spans="2:11" customFormat="1" ht="15" customHeight="1">
      <c r="B171" s="163"/>
      <c r="C171" s="140" t="s">
        <v>645</v>
      </c>
      <c r="D171" s="140"/>
      <c r="E171" s="140"/>
      <c r="F171" s="161" t="s">
        <v>697</v>
      </c>
      <c r="G171" s="140"/>
      <c r="H171" s="140" t="s">
        <v>764</v>
      </c>
      <c r="I171" s="140" t="s">
        <v>699</v>
      </c>
      <c r="J171" s="140" t="s">
        <v>748</v>
      </c>
      <c r="K171" s="184"/>
    </row>
    <row r="172" spans="2:11" customFormat="1" ht="15" customHeight="1">
      <c r="B172" s="163"/>
      <c r="C172" s="140" t="s">
        <v>702</v>
      </c>
      <c r="D172" s="140"/>
      <c r="E172" s="140"/>
      <c r="F172" s="161" t="s">
        <v>703</v>
      </c>
      <c r="G172" s="140"/>
      <c r="H172" s="140" t="s">
        <v>764</v>
      </c>
      <c r="I172" s="140" t="s">
        <v>699</v>
      </c>
      <c r="J172" s="140">
        <v>50</v>
      </c>
      <c r="K172" s="184"/>
    </row>
    <row r="173" spans="2:11" customFormat="1" ht="15" customHeight="1">
      <c r="B173" s="163"/>
      <c r="C173" s="140" t="s">
        <v>705</v>
      </c>
      <c r="D173" s="140"/>
      <c r="E173" s="140"/>
      <c r="F173" s="161" t="s">
        <v>697</v>
      </c>
      <c r="G173" s="140"/>
      <c r="H173" s="140" t="s">
        <v>764</v>
      </c>
      <c r="I173" s="140" t="s">
        <v>707</v>
      </c>
      <c r="J173" s="140"/>
      <c r="K173" s="184"/>
    </row>
    <row r="174" spans="2:11" customFormat="1" ht="15" customHeight="1">
      <c r="B174" s="163"/>
      <c r="C174" s="140" t="s">
        <v>716</v>
      </c>
      <c r="D174" s="140"/>
      <c r="E174" s="140"/>
      <c r="F174" s="161" t="s">
        <v>703</v>
      </c>
      <c r="G174" s="140"/>
      <c r="H174" s="140" t="s">
        <v>764</v>
      </c>
      <c r="I174" s="140" t="s">
        <v>699</v>
      </c>
      <c r="J174" s="140">
        <v>50</v>
      </c>
      <c r="K174" s="184"/>
    </row>
    <row r="175" spans="2:11" customFormat="1" ht="15" customHeight="1">
      <c r="B175" s="163"/>
      <c r="C175" s="140" t="s">
        <v>724</v>
      </c>
      <c r="D175" s="140"/>
      <c r="E175" s="140"/>
      <c r="F175" s="161" t="s">
        <v>703</v>
      </c>
      <c r="G175" s="140"/>
      <c r="H175" s="140" t="s">
        <v>764</v>
      </c>
      <c r="I175" s="140" t="s">
        <v>699</v>
      </c>
      <c r="J175" s="140">
        <v>50</v>
      </c>
      <c r="K175" s="184"/>
    </row>
    <row r="176" spans="2:11" customFormat="1" ht="15" customHeight="1">
      <c r="B176" s="163"/>
      <c r="C176" s="140" t="s">
        <v>722</v>
      </c>
      <c r="D176" s="140"/>
      <c r="E176" s="140"/>
      <c r="F176" s="161" t="s">
        <v>703</v>
      </c>
      <c r="G176" s="140"/>
      <c r="H176" s="140" t="s">
        <v>764</v>
      </c>
      <c r="I176" s="140" t="s">
        <v>699</v>
      </c>
      <c r="J176" s="140">
        <v>50</v>
      </c>
      <c r="K176" s="184"/>
    </row>
    <row r="177" spans="2:11" customFormat="1" ht="15" customHeight="1">
      <c r="B177" s="163"/>
      <c r="C177" s="140" t="s">
        <v>97</v>
      </c>
      <c r="D177" s="140"/>
      <c r="E177" s="140"/>
      <c r="F177" s="161" t="s">
        <v>697</v>
      </c>
      <c r="G177" s="140"/>
      <c r="H177" s="140" t="s">
        <v>765</v>
      </c>
      <c r="I177" s="140" t="s">
        <v>766</v>
      </c>
      <c r="J177" s="140"/>
      <c r="K177" s="184"/>
    </row>
    <row r="178" spans="2:11" customFormat="1" ht="15" customHeight="1">
      <c r="B178" s="163"/>
      <c r="C178" s="140" t="s">
        <v>58</v>
      </c>
      <c r="D178" s="140"/>
      <c r="E178" s="140"/>
      <c r="F178" s="161" t="s">
        <v>697</v>
      </c>
      <c r="G178" s="140"/>
      <c r="H178" s="140" t="s">
        <v>767</v>
      </c>
      <c r="I178" s="140" t="s">
        <v>768</v>
      </c>
      <c r="J178" s="140">
        <v>1</v>
      </c>
      <c r="K178" s="184"/>
    </row>
    <row r="179" spans="2:11" customFormat="1" ht="15" customHeight="1">
      <c r="B179" s="163"/>
      <c r="C179" s="140" t="s">
        <v>54</v>
      </c>
      <c r="D179" s="140"/>
      <c r="E179" s="140"/>
      <c r="F179" s="161" t="s">
        <v>697</v>
      </c>
      <c r="G179" s="140"/>
      <c r="H179" s="140" t="s">
        <v>769</v>
      </c>
      <c r="I179" s="140" t="s">
        <v>699</v>
      </c>
      <c r="J179" s="140">
        <v>20</v>
      </c>
      <c r="K179" s="184"/>
    </row>
    <row r="180" spans="2:11" customFormat="1" ht="15" customHeight="1">
      <c r="B180" s="163"/>
      <c r="C180" s="140" t="s">
        <v>55</v>
      </c>
      <c r="D180" s="140"/>
      <c r="E180" s="140"/>
      <c r="F180" s="161" t="s">
        <v>697</v>
      </c>
      <c r="G180" s="140"/>
      <c r="H180" s="140" t="s">
        <v>770</v>
      </c>
      <c r="I180" s="140" t="s">
        <v>699</v>
      </c>
      <c r="J180" s="140">
        <v>255</v>
      </c>
      <c r="K180" s="184"/>
    </row>
    <row r="181" spans="2:11" customFormat="1" ht="15" customHeight="1">
      <c r="B181" s="163"/>
      <c r="C181" s="140" t="s">
        <v>98</v>
      </c>
      <c r="D181" s="140"/>
      <c r="E181" s="140"/>
      <c r="F181" s="161" t="s">
        <v>697</v>
      </c>
      <c r="G181" s="140"/>
      <c r="H181" s="140" t="s">
        <v>661</v>
      </c>
      <c r="I181" s="140" t="s">
        <v>699</v>
      </c>
      <c r="J181" s="140">
        <v>10</v>
      </c>
      <c r="K181" s="184"/>
    </row>
    <row r="182" spans="2:11" customFormat="1" ht="15" customHeight="1">
      <c r="B182" s="163"/>
      <c r="C182" s="140" t="s">
        <v>99</v>
      </c>
      <c r="D182" s="140"/>
      <c r="E182" s="140"/>
      <c r="F182" s="161" t="s">
        <v>697</v>
      </c>
      <c r="G182" s="140"/>
      <c r="H182" s="140" t="s">
        <v>771</v>
      </c>
      <c r="I182" s="140" t="s">
        <v>732</v>
      </c>
      <c r="J182" s="140"/>
      <c r="K182" s="184"/>
    </row>
    <row r="183" spans="2:11" customFormat="1" ht="15" customHeight="1">
      <c r="B183" s="163"/>
      <c r="C183" s="140" t="s">
        <v>772</v>
      </c>
      <c r="D183" s="140"/>
      <c r="E183" s="140"/>
      <c r="F183" s="161" t="s">
        <v>697</v>
      </c>
      <c r="G183" s="140"/>
      <c r="H183" s="140" t="s">
        <v>773</v>
      </c>
      <c r="I183" s="140" t="s">
        <v>732</v>
      </c>
      <c r="J183" s="140"/>
      <c r="K183" s="184"/>
    </row>
    <row r="184" spans="2:11" customFormat="1" ht="15" customHeight="1">
      <c r="B184" s="163"/>
      <c r="C184" s="140" t="s">
        <v>761</v>
      </c>
      <c r="D184" s="140"/>
      <c r="E184" s="140"/>
      <c r="F184" s="161" t="s">
        <v>697</v>
      </c>
      <c r="G184" s="140"/>
      <c r="H184" s="140" t="s">
        <v>774</v>
      </c>
      <c r="I184" s="140" t="s">
        <v>732</v>
      </c>
      <c r="J184" s="140"/>
      <c r="K184" s="184"/>
    </row>
    <row r="185" spans="2:11" customFormat="1" ht="15" customHeight="1">
      <c r="B185" s="163"/>
      <c r="C185" s="140" t="s">
        <v>101</v>
      </c>
      <c r="D185" s="140"/>
      <c r="E185" s="140"/>
      <c r="F185" s="161" t="s">
        <v>703</v>
      </c>
      <c r="G185" s="140"/>
      <c r="H185" s="140" t="s">
        <v>775</v>
      </c>
      <c r="I185" s="140" t="s">
        <v>699</v>
      </c>
      <c r="J185" s="140">
        <v>50</v>
      </c>
      <c r="K185" s="184"/>
    </row>
    <row r="186" spans="2:11" customFormat="1" ht="15" customHeight="1">
      <c r="B186" s="163"/>
      <c r="C186" s="140" t="s">
        <v>776</v>
      </c>
      <c r="D186" s="140"/>
      <c r="E186" s="140"/>
      <c r="F186" s="161" t="s">
        <v>703</v>
      </c>
      <c r="G186" s="140"/>
      <c r="H186" s="140" t="s">
        <v>777</v>
      </c>
      <c r="I186" s="140" t="s">
        <v>778</v>
      </c>
      <c r="J186" s="140"/>
      <c r="K186" s="184"/>
    </row>
    <row r="187" spans="2:11" customFormat="1" ht="15" customHeight="1">
      <c r="B187" s="163"/>
      <c r="C187" s="140" t="s">
        <v>779</v>
      </c>
      <c r="D187" s="140"/>
      <c r="E187" s="140"/>
      <c r="F187" s="161" t="s">
        <v>703</v>
      </c>
      <c r="G187" s="140"/>
      <c r="H187" s="140" t="s">
        <v>780</v>
      </c>
      <c r="I187" s="140" t="s">
        <v>778</v>
      </c>
      <c r="J187" s="140"/>
      <c r="K187" s="184"/>
    </row>
    <row r="188" spans="2:11" customFormat="1" ht="15" customHeight="1">
      <c r="B188" s="163"/>
      <c r="C188" s="140" t="s">
        <v>781</v>
      </c>
      <c r="D188" s="140"/>
      <c r="E188" s="140"/>
      <c r="F188" s="161" t="s">
        <v>703</v>
      </c>
      <c r="G188" s="140"/>
      <c r="H188" s="140" t="s">
        <v>782</v>
      </c>
      <c r="I188" s="140" t="s">
        <v>778</v>
      </c>
      <c r="J188" s="140"/>
      <c r="K188" s="184"/>
    </row>
    <row r="189" spans="2:11" customFormat="1" ht="15" customHeight="1">
      <c r="B189" s="163"/>
      <c r="C189" s="197" t="s">
        <v>783</v>
      </c>
      <c r="D189" s="140"/>
      <c r="E189" s="140"/>
      <c r="F189" s="161" t="s">
        <v>703</v>
      </c>
      <c r="G189" s="140"/>
      <c r="H189" s="140" t="s">
        <v>784</v>
      </c>
      <c r="I189" s="140" t="s">
        <v>785</v>
      </c>
      <c r="J189" s="198" t="s">
        <v>786</v>
      </c>
      <c r="K189" s="184"/>
    </row>
    <row r="190" spans="2:11" customFormat="1" ht="15" customHeight="1">
      <c r="B190" s="199"/>
      <c r="C190" s="200" t="s">
        <v>787</v>
      </c>
      <c r="D190" s="201"/>
      <c r="E190" s="201"/>
      <c r="F190" s="202" t="s">
        <v>703</v>
      </c>
      <c r="G190" s="201"/>
      <c r="H190" s="201" t="s">
        <v>788</v>
      </c>
      <c r="I190" s="201" t="s">
        <v>785</v>
      </c>
      <c r="J190" s="203" t="s">
        <v>786</v>
      </c>
      <c r="K190" s="204"/>
    </row>
    <row r="191" spans="2:11" customFormat="1" ht="15" customHeight="1">
      <c r="B191" s="163"/>
      <c r="C191" s="197" t="s">
        <v>43</v>
      </c>
      <c r="D191" s="140"/>
      <c r="E191" s="140"/>
      <c r="F191" s="161" t="s">
        <v>697</v>
      </c>
      <c r="G191" s="140"/>
      <c r="H191" s="137" t="s">
        <v>789</v>
      </c>
      <c r="I191" s="140" t="s">
        <v>790</v>
      </c>
      <c r="J191" s="140"/>
      <c r="K191" s="184"/>
    </row>
    <row r="192" spans="2:11" customFormat="1" ht="15" customHeight="1">
      <c r="B192" s="163"/>
      <c r="C192" s="197" t="s">
        <v>791</v>
      </c>
      <c r="D192" s="140"/>
      <c r="E192" s="140"/>
      <c r="F192" s="161" t="s">
        <v>697</v>
      </c>
      <c r="G192" s="140"/>
      <c r="H192" s="140" t="s">
        <v>792</v>
      </c>
      <c r="I192" s="140" t="s">
        <v>732</v>
      </c>
      <c r="J192" s="140"/>
      <c r="K192" s="184"/>
    </row>
    <row r="193" spans="2:11" customFormat="1" ht="15" customHeight="1">
      <c r="B193" s="163"/>
      <c r="C193" s="197" t="s">
        <v>793</v>
      </c>
      <c r="D193" s="140"/>
      <c r="E193" s="140"/>
      <c r="F193" s="161" t="s">
        <v>697</v>
      </c>
      <c r="G193" s="140"/>
      <c r="H193" s="140" t="s">
        <v>794</v>
      </c>
      <c r="I193" s="140" t="s">
        <v>732</v>
      </c>
      <c r="J193" s="140"/>
      <c r="K193" s="184"/>
    </row>
    <row r="194" spans="2:11" customFormat="1" ht="15" customHeight="1">
      <c r="B194" s="163"/>
      <c r="C194" s="197" t="s">
        <v>795</v>
      </c>
      <c r="D194" s="140"/>
      <c r="E194" s="140"/>
      <c r="F194" s="161" t="s">
        <v>703</v>
      </c>
      <c r="G194" s="140"/>
      <c r="H194" s="140" t="s">
        <v>796</v>
      </c>
      <c r="I194" s="140" t="s">
        <v>732</v>
      </c>
      <c r="J194" s="140"/>
      <c r="K194" s="184"/>
    </row>
    <row r="195" spans="2:11" customFormat="1" ht="15" customHeight="1">
      <c r="B195" s="190"/>
      <c r="C195" s="205"/>
      <c r="D195" s="170"/>
      <c r="E195" s="170"/>
      <c r="F195" s="170"/>
      <c r="G195" s="170"/>
      <c r="H195" s="170"/>
      <c r="I195" s="170"/>
      <c r="J195" s="170"/>
      <c r="K195" s="191"/>
    </row>
    <row r="196" spans="2:11" customFormat="1" ht="18.75" customHeight="1">
      <c r="B196" s="172"/>
      <c r="C196" s="182"/>
      <c r="D196" s="182"/>
      <c r="E196" s="182"/>
      <c r="F196" s="192"/>
      <c r="G196" s="182"/>
      <c r="H196" s="182"/>
      <c r="I196" s="182"/>
      <c r="J196" s="182"/>
      <c r="K196" s="172"/>
    </row>
    <row r="197" spans="2:11" customFormat="1" ht="18.75" customHeight="1">
      <c r="B197" s="172"/>
      <c r="C197" s="182"/>
      <c r="D197" s="182"/>
      <c r="E197" s="182"/>
      <c r="F197" s="192"/>
      <c r="G197" s="182"/>
      <c r="H197" s="182"/>
      <c r="I197" s="182"/>
      <c r="J197" s="182"/>
      <c r="K197" s="172"/>
    </row>
    <row r="198" spans="2:11" customFormat="1" ht="18.75" customHeight="1">
      <c r="B198" s="147"/>
      <c r="C198" s="147"/>
      <c r="D198" s="147"/>
      <c r="E198" s="147"/>
      <c r="F198" s="147"/>
      <c r="G198" s="147"/>
      <c r="H198" s="147"/>
      <c r="I198" s="147"/>
      <c r="J198" s="147"/>
      <c r="K198" s="147"/>
    </row>
    <row r="199" spans="2:11" customFormat="1" ht="12">
      <c r="B199" s="129"/>
      <c r="C199" s="130"/>
      <c r="D199" s="130"/>
      <c r="E199" s="130"/>
      <c r="F199" s="130"/>
      <c r="G199" s="130"/>
      <c r="H199" s="130"/>
      <c r="I199" s="130"/>
      <c r="J199" s="130"/>
      <c r="K199" s="131"/>
    </row>
    <row r="200" spans="2:11" customFormat="1" ht="22.2">
      <c r="B200" s="132"/>
      <c r="C200" s="299" t="s">
        <v>797</v>
      </c>
      <c r="D200" s="299"/>
      <c r="E200" s="299"/>
      <c r="F200" s="299"/>
      <c r="G200" s="299"/>
      <c r="H200" s="299"/>
      <c r="I200" s="299"/>
      <c r="J200" s="299"/>
      <c r="K200" s="133"/>
    </row>
    <row r="201" spans="2:11" customFormat="1" ht="25.5" customHeight="1">
      <c r="B201" s="132"/>
      <c r="C201" s="206" t="s">
        <v>798</v>
      </c>
      <c r="D201" s="206"/>
      <c r="E201" s="206"/>
      <c r="F201" s="206" t="s">
        <v>799</v>
      </c>
      <c r="G201" s="207"/>
      <c r="H201" s="300" t="s">
        <v>800</v>
      </c>
      <c r="I201" s="300"/>
      <c r="J201" s="300"/>
      <c r="K201" s="133"/>
    </row>
    <row r="202" spans="2:11" customFormat="1" ht="5.25" customHeight="1">
      <c r="B202" s="163"/>
      <c r="C202" s="158"/>
      <c r="D202" s="158"/>
      <c r="E202" s="158"/>
      <c r="F202" s="158"/>
      <c r="G202" s="182"/>
      <c r="H202" s="158"/>
      <c r="I202" s="158"/>
      <c r="J202" s="158"/>
      <c r="K202" s="184"/>
    </row>
    <row r="203" spans="2:11" customFormat="1" ht="15" customHeight="1">
      <c r="B203" s="163"/>
      <c r="C203" s="140" t="s">
        <v>790</v>
      </c>
      <c r="D203" s="140"/>
      <c r="E203" s="140"/>
      <c r="F203" s="161" t="s">
        <v>44</v>
      </c>
      <c r="G203" s="140"/>
      <c r="H203" s="298" t="s">
        <v>801</v>
      </c>
      <c r="I203" s="298"/>
      <c r="J203" s="298"/>
      <c r="K203" s="184"/>
    </row>
    <row r="204" spans="2:11" customFormat="1" ht="15" customHeight="1">
      <c r="B204" s="163"/>
      <c r="C204" s="140"/>
      <c r="D204" s="140"/>
      <c r="E204" s="140"/>
      <c r="F204" s="161" t="s">
        <v>45</v>
      </c>
      <c r="G204" s="140"/>
      <c r="H204" s="298" t="s">
        <v>802</v>
      </c>
      <c r="I204" s="298"/>
      <c r="J204" s="298"/>
      <c r="K204" s="184"/>
    </row>
    <row r="205" spans="2:11" customFormat="1" ht="15" customHeight="1">
      <c r="B205" s="163"/>
      <c r="C205" s="140"/>
      <c r="D205" s="140"/>
      <c r="E205" s="140"/>
      <c r="F205" s="161" t="s">
        <v>48</v>
      </c>
      <c r="G205" s="140"/>
      <c r="H205" s="298" t="s">
        <v>803</v>
      </c>
      <c r="I205" s="298"/>
      <c r="J205" s="298"/>
      <c r="K205" s="184"/>
    </row>
    <row r="206" spans="2:11" customFormat="1" ht="15" customHeight="1">
      <c r="B206" s="163"/>
      <c r="C206" s="140"/>
      <c r="D206" s="140"/>
      <c r="E206" s="140"/>
      <c r="F206" s="161" t="s">
        <v>46</v>
      </c>
      <c r="G206" s="140"/>
      <c r="H206" s="298" t="s">
        <v>804</v>
      </c>
      <c r="I206" s="298"/>
      <c r="J206" s="298"/>
      <c r="K206" s="184"/>
    </row>
    <row r="207" spans="2:11" customFormat="1" ht="15" customHeight="1">
      <c r="B207" s="163"/>
      <c r="C207" s="140"/>
      <c r="D207" s="140"/>
      <c r="E207" s="140"/>
      <c r="F207" s="161" t="s">
        <v>47</v>
      </c>
      <c r="G207" s="140"/>
      <c r="H207" s="298" t="s">
        <v>805</v>
      </c>
      <c r="I207" s="298"/>
      <c r="J207" s="298"/>
      <c r="K207" s="184"/>
    </row>
    <row r="208" spans="2:11" customFormat="1" ht="15" customHeight="1">
      <c r="B208" s="163"/>
      <c r="C208" s="140"/>
      <c r="D208" s="140"/>
      <c r="E208" s="140"/>
      <c r="F208" s="161"/>
      <c r="G208" s="140"/>
      <c r="H208" s="140"/>
      <c r="I208" s="140"/>
      <c r="J208" s="140"/>
      <c r="K208" s="184"/>
    </row>
    <row r="209" spans="2:11" customFormat="1" ht="15" customHeight="1">
      <c r="B209" s="163"/>
      <c r="C209" s="140" t="s">
        <v>744</v>
      </c>
      <c r="D209" s="140"/>
      <c r="E209" s="140"/>
      <c r="F209" s="161" t="s">
        <v>77</v>
      </c>
      <c r="G209" s="140"/>
      <c r="H209" s="298" t="s">
        <v>806</v>
      </c>
      <c r="I209" s="298"/>
      <c r="J209" s="298"/>
      <c r="K209" s="184"/>
    </row>
    <row r="210" spans="2:11" customFormat="1" ht="15" customHeight="1">
      <c r="B210" s="163"/>
      <c r="C210" s="140"/>
      <c r="D210" s="140"/>
      <c r="E210" s="140"/>
      <c r="F210" s="161" t="s">
        <v>639</v>
      </c>
      <c r="G210" s="140"/>
      <c r="H210" s="298" t="s">
        <v>640</v>
      </c>
      <c r="I210" s="298"/>
      <c r="J210" s="298"/>
      <c r="K210" s="184"/>
    </row>
    <row r="211" spans="2:11" customFormat="1" ht="15" customHeight="1">
      <c r="B211" s="163"/>
      <c r="C211" s="140"/>
      <c r="D211" s="140"/>
      <c r="E211" s="140"/>
      <c r="F211" s="161" t="s">
        <v>637</v>
      </c>
      <c r="G211" s="140"/>
      <c r="H211" s="298" t="s">
        <v>807</v>
      </c>
      <c r="I211" s="298"/>
      <c r="J211" s="298"/>
      <c r="K211" s="184"/>
    </row>
    <row r="212" spans="2:11" customFormat="1" ht="15" customHeight="1">
      <c r="B212" s="208"/>
      <c r="C212" s="140"/>
      <c r="D212" s="140"/>
      <c r="E212" s="140"/>
      <c r="F212" s="161" t="s">
        <v>641</v>
      </c>
      <c r="G212" s="197"/>
      <c r="H212" s="297" t="s">
        <v>642</v>
      </c>
      <c r="I212" s="297"/>
      <c r="J212" s="297"/>
      <c r="K212" s="209"/>
    </row>
    <row r="213" spans="2:11" customFormat="1" ht="15" customHeight="1">
      <c r="B213" s="208"/>
      <c r="C213" s="140"/>
      <c r="D213" s="140"/>
      <c r="E213" s="140"/>
      <c r="F213" s="161" t="s">
        <v>643</v>
      </c>
      <c r="G213" s="197"/>
      <c r="H213" s="297" t="s">
        <v>620</v>
      </c>
      <c r="I213" s="297"/>
      <c r="J213" s="297"/>
      <c r="K213" s="209"/>
    </row>
    <row r="214" spans="2:11" customFormat="1" ht="15" customHeight="1">
      <c r="B214" s="208"/>
      <c r="C214" s="140"/>
      <c r="D214" s="140"/>
      <c r="E214" s="140"/>
      <c r="F214" s="161"/>
      <c r="G214" s="197"/>
      <c r="H214" s="188"/>
      <c r="I214" s="188"/>
      <c r="J214" s="188"/>
      <c r="K214" s="209"/>
    </row>
    <row r="215" spans="2:11" customFormat="1" ht="15" customHeight="1">
      <c r="B215" s="208"/>
      <c r="C215" s="140" t="s">
        <v>768</v>
      </c>
      <c r="D215" s="140"/>
      <c r="E215" s="140"/>
      <c r="F215" s="161">
        <v>1</v>
      </c>
      <c r="G215" s="197"/>
      <c r="H215" s="297" t="s">
        <v>808</v>
      </c>
      <c r="I215" s="297"/>
      <c r="J215" s="297"/>
      <c r="K215" s="209"/>
    </row>
    <row r="216" spans="2:11" customFormat="1" ht="15" customHeight="1">
      <c r="B216" s="208"/>
      <c r="C216" s="140"/>
      <c r="D216" s="140"/>
      <c r="E216" s="140"/>
      <c r="F216" s="161">
        <v>2</v>
      </c>
      <c r="G216" s="197"/>
      <c r="H216" s="297" t="s">
        <v>809</v>
      </c>
      <c r="I216" s="297"/>
      <c r="J216" s="297"/>
      <c r="K216" s="209"/>
    </row>
    <row r="217" spans="2:11" customFormat="1" ht="15" customHeight="1">
      <c r="B217" s="208"/>
      <c r="C217" s="140"/>
      <c r="D217" s="140"/>
      <c r="E217" s="140"/>
      <c r="F217" s="161">
        <v>3</v>
      </c>
      <c r="G217" s="197"/>
      <c r="H217" s="297" t="s">
        <v>810</v>
      </c>
      <c r="I217" s="297"/>
      <c r="J217" s="297"/>
      <c r="K217" s="209"/>
    </row>
    <row r="218" spans="2:11" customFormat="1" ht="15" customHeight="1">
      <c r="B218" s="208"/>
      <c r="C218" s="140"/>
      <c r="D218" s="140"/>
      <c r="E218" s="140"/>
      <c r="F218" s="161">
        <v>4</v>
      </c>
      <c r="G218" s="197"/>
      <c r="H218" s="297" t="s">
        <v>811</v>
      </c>
      <c r="I218" s="297"/>
      <c r="J218" s="297"/>
      <c r="K218" s="209"/>
    </row>
    <row r="219" spans="2:11" customFormat="1" ht="12.75" customHeight="1">
      <c r="B219" s="210"/>
      <c r="C219" s="211"/>
      <c r="D219" s="211"/>
      <c r="E219" s="211"/>
      <c r="F219" s="211"/>
      <c r="G219" s="211"/>
      <c r="H219" s="211"/>
      <c r="I219" s="211"/>
      <c r="J219" s="211"/>
      <c r="K219" s="212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1512024 - Rekonstrukce po...</vt:lpstr>
      <vt:lpstr>Pokyny pro vyplnění</vt:lpstr>
      <vt:lpstr>'1512024 - Rekonstrukce po...'!Názvy_tisku</vt:lpstr>
      <vt:lpstr>'Rekapitulace stavby'!Názvy_tisku</vt:lpstr>
      <vt:lpstr>'1512024 - Rekonstrukce po...'!Oblast_tisku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DESKTOP-DLHUIK0\Admin</dc:creator>
  <cp:lastModifiedBy>Marek  Ambrož</cp:lastModifiedBy>
  <dcterms:created xsi:type="dcterms:W3CDTF">2024-02-13T08:19:33Z</dcterms:created>
  <dcterms:modified xsi:type="dcterms:W3CDTF">2024-02-13T08:40:09Z</dcterms:modified>
</cp:coreProperties>
</file>